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80" windowWidth="20775" windowHeight="10740" activeTab="1"/>
  </bookViews>
  <sheets>
    <sheet name="2011-2012" sheetId="1" r:id="rId1"/>
    <sheet name="2012-2013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<sst xmlns="http://schemas.openxmlformats.org/spreadsheetml/2006/main" count="317" uniqueCount="208">
  <si>
    <t>ESPACE CULTUREL PROTESTANT</t>
  </si>
  <si>
    <t>I. Coût des manifestations</t>
  </si>
  <si>
    <t>Frais de transport</t>
  </si>
  <si>
    <t>Frais de publicité</t>
  </si>
  <si>
    <t>Réception</t>
  </si>
  <si>
    <t>Frais de salle</t>
  </si>
  <si>
    <t>Total par action</t>
  </si>
  <si>
    <t>Total général</t>
  </si>
  <si>
    <t>8 novembre</t>
  </si>
  <si>
    <t>Sous-totaux Causeries</t>
  </si>
  <si>
    <t>Atelier de Culture artistique</t>
  </si>
  <si>
    <t>3 séances de 2 heures</t>
  </si>
  <si>
    <t>Sous-totaux Ateliers</t>
  </si>
  <si>
    <t>Sous total voyages autofinancés</t>
  </si>
  <si>
    <t>achat de logiciel</t>
  </si>
  <si>
    <t>Edition de la plaquette annuelle</t>
  </si>
  <si>
    <t>Maintenance du site web</t>
  </si>
  <si>
    <t>Montant total des dépenses</t>
  </si>
  <si>
    <t>dont autofinancement</t>
  </si>
  <si>
    <t>Subvention Ville de Reims</t>
  </si>
  <si>
    <t>Montant total des recettes</t>
  </si>
  <si>
    <t>19 septembre</t>
  </si>
  <si>
    <t>14 novembre</t>
  </si>
  <si>
    <t>13 février</t>
  </si>
  <si>
    <t>13 mars</t>
  </si>
  <si>
    <t>Sous-total</t>
  </si>
  <si>
    <t>Assurance</t>
  </si>
  <si>
    <t>dépenses de fonctionnement</t>
  </si>
  <si>
    <t>achat de matériel</t>
  </si>
  <si>
    <t>Dons, mécénat dont mise à disposition de salles</t>
  </si>
  <si>
    <t>Subvention Conseil Général de la Marne</t>
  </si>
  <si>
    <t>II. Frais généraux de fonctionnement</t>
  </si>
  <si>
    <t>Sous total frais généraux et matériel</t>
  </si>
  <si>
    <t>Bénévolat valorisé</t>
  </si>
  <si>
    <r>
      <t>Atelier de Culture biblique</t>
    </r>
    <r>
      <rPr>
        <b/>
        <i/>
        <sz val="14"/>
        <rFont val="Arial"/>
        <family val="2"/>
      </rPr>
      <t xml:space="preserve"> </t>
    </r>
    <r>
      <rPr>
        <i/>
        <sz val="10"/>
        <rFont val="Arial"/>
        <family val="2"/>
      </rPr>
      <t>Rudi Popp</t>
    </r>
    <r>
      <rPr>
        <i/>
        <sz val="12"/>
        <rFont val="Arial"/>
        <family val="2"/>
      </rPr>
      <t xml:space="preserve"> </t>
    </r>
  </si>
  <si>
    <r>
      <t>Atelier historique</t>
    </r>
    <r>
      <rPr>
        <b/>
        <i/>
        <sz val="14"/>
        <rFont val="Arial"/>
        <family val="2"/>
      </rPr>
      <t xml:space="preserve"> </t>
    </r>
    <r>
      <rPr>
        <i/>
        <sz val="10"/>
        <rFont val="Arial"/>
        <family val="2"/>
      </rPr>
      <t>(F. Péron R. Popp)</t>
    </r>
  </si>
  <si>
    <t>Recettes voyages</t>
  </si>
  <si>
    <t>Bénévolat valorisé (h)</t>
  </si>
  <si>
    <t>bénévolat valorisé en heures de travail</t>
  </si>
  <si>
    <t>TOTAL GENERAL</t>
  </si>
  <si>
    <t>Maîtrise de la Cathédrale</t>
  </si>
  <si>
    <t xml:space="preserve">Sonneurs de trompes de chasse </t>
  </si>
  <si>
    <r>
      <t>Arts Plastiques</t>
    </r>
    <r>
      <rPr>
        <b/>
        <i/>
        <sz val="14"/>
        <rFont val="Arial"/>
        <family val="2"/>
      </rPr>
      <t xml:space="preserve"> </t>
    </r>
    <r>
      <rPr>
        <b/>
        <i/>
        <sz val="8"/>
        <rFont val="Arial"/>
        <family val="2"/>
      </rPr>
      <t>(18 séances et une exposition)</t>
    </r>
  </si>
  <si>
    <t>Administration générale de l'association</t>
  </si>
  <si>
    <t>Cadeaux aux conférenciers</t>
  </si>
  <si>
    <r>
      <t xml:space="preserve">Budget 2011-2012     </t>
    </r>
    <r>
      <rPr>
        <b/>
        <i/>
        <sz val="16"/>
        <color indexed="45"/>
        <rFont val="Arial"/>
        <family val="2"/>
      </rPr>
      <t>DEPENSES</t>
    </r>
  </si>
  <si>
    <t>Aubades   (10)</t>
  </si>
  <si>
    <t>16 octobre</t>
  </si>
  <si>
    <t>6 novembre</t>
  </si>
  <si>
    <t>Piano : Alice Marcotte</t>
  </si>
  <si>
    <t>trombone et tuba Fabrice Brohet</t>
  </si>
  <si>
    <t>11 décembre</t>
  </si>
  <si>
    <t>Les Citrons Bleus Fr. Amman</t>
  </si>
  <si>
    <t>5 janvier</t>
  </si>
  <si>
    <t>Pierre Méa</t>
  </si>
  <si>
    <t>12 février</t>
  </si>
  <si>
    <t>Ensemble Les Champaign Coiffers</t>
  </si>
  <si>
    <t>18 mars</t>
  </si>
  <si>
    <t>15 avril</t>
  </si>
  <si>
    <t>Violon : Philippe Jegoux</t>
  </si>
  <si>
    <t>20 mai</t>
  </si>
  <si>
    <t>Quatuor à cordes du Mozarteum de Salzburg</t>
  </si>
  <si>
    <t>10 juin</t>
  </si>
  <si>
    <t>26 septembre</t>
  </si>
  <si>
    <t>3 octobre</t>
  </si>
  <si>
    <t>Frédéric Rognon philosophe</t>
  </si>
  <si>
    <t>Nicole Moine historienne</t>
  </si>
  <si>
    <t>Thierry Legrand théologien A. Test.</t>
  </si>
  <si>
    <t>12 décembre</t>
  </si>
  <si>
    <t>30 janvier</t>
  </si>
  <si>
    <t>Denis Ranaivoson doute en médecine</t>
  </si>
  <si>
    <t>Katharina Schaechl doute ds N. Test</t>
  </si>
  <si>
    <t>19 mars</t>
  </si>
  <si>
    <t>J. Fantino doute du chercheur</t>
  </si>
  <si>
    <t>16 avril</t>
  </si>
  <si>
    <t>Ph. Caillarec doute dans l'entreprise</t>
  </si>
  <si>
    <t>14 mai</t>
  </si>
  <si>
    <t>9 janvier 2012</t>
  </si>
  <si>
    <t>J Unterberger doute en mathématiques</t>
  </si>
  <si>
    <t>11 juin</t>
  </si>
  <si>
    <t>A M Cugnot doute chez Montaigne</t>
  </si>
  <si>
    <t>Causeries ( 12)</t>
  </si>
  <si>
    <r>
      <t>Cartonnage</t>
    </r>
    <r>
      <rPr>
        <b/>
        <i/>
        <sz val="14"/>
        <rFont val="Arial"/>
        <family val="2"/>
      </rPr>
      <t xml:space="preserve"> </t>
    </r>
    <r>
      <rPr>
        <b/>
        <i/>
        <sz val="10"/>
        <rFont val="Arial"/>
        <family val="2"/>
      </rPr>
      <t>(1 stage de 6 jours)</t>
    </r>
  </si>
  <si>
    <t>3 janvier</t>
  </si>
  <si>
    <t>27 mars</t>
  </si>
  <si>
    <t>M. Dozeville</t>
  </si>
  <si>
    <t>F Albou ?</t>
  </si>
  <si>
    <t>J. Cottin ?</t>
  </si>
  <si>
    <t>M Pierre Van der Waal doute créateur ?</t>
  </si>
  <si>
    <r>
      <t>Atelier Informatique</t>
    </r>
    <r>
      <rPr>
        <b/>
        <i/>
        <sz val="14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hebdo </t>
    </r>
    <r>
      <rPr>
        <i/>
        <sz val="10"/>
        <rFont val="Arial"/>
        <family val="2"/>
      </rPr>
      <t>L.Plouchart</t>
    </r>
    <r>
      <rPr>
        <b/>
        <i/>
        <sz val="12"/>
        <rFont val="Arial"/>
        <family val="2"/>
      </rPr>
      <t xml:space="preserve"> </t>
    </r>
  </si>
  <si>
    <t>Atelier théophilosophique</t>
  </si>
  <si>
    <r>
      <t>Atelier Passion des livres</t>
    </r>
    <r>
      <rPr>
        <b/>
        <i/>
        <sz val="14"/>
        <rFont val="Arial"/>
        <family val="2"/>
      </rPr>
      <t xml:space="preserve"> </t>
    </r>
    <r>
      <rPr>
        <i/>
        <sz val="10"/>
        <rFont val="Arial"/>
        <family val="2"/>
      </rPr>
      <t>D. Ranaivoson</t>
    </r>
  </si>
  <si>
    <t>Ateliers     (8)</t>
  </si>
  <si>
    <t>Voyage</t>
  </si>
  <si>
    <t>Trèves ville romaine</t>
  </si>
  <si>
    <t>R.Popp</t>
  </si>
  <si>
    <t>22 novembre</t>
  </si>
  <si>
    <t>24 janvier 2012</t>
  </si>
  <si>
    <t>J.C. Chaise</t>
  </si>
  <si>
    <t>21 février</t>
  </si>
  <si>
    <t>Israélite</t>
  </si>
  <si>
    <t>22 mai 2012</t>
  </si>
  <si>
    <t>Danièle Henky litt jeunesse</t>
  </si>
  <si>
    <t>29 mai</t>
  </si>
  <si>
    <t>littérature de propagande</t>
  </si>
  <si>
    <t>5 juin</t>
  </si>
  <si>
    <t>littérature engagée</t>
  </si>
  <si>
    <t>3 avril</t>
  </si>
  <si>
    <t>F. Péron</t>
  </si>
  <si>
    <t>526 h à 30 €</t>
  </si>
  <si>
    <t>dont 4470 mise à disposition gratuite des salles</t>
  </si>
  <si>
    <t>Emploi d'un volontaire de service civique</t>
  </si>
  <si>
    <t>Frais de personnel</t>
  </si>
  <si>
    <t xml:space="preserve"> pour la réalisation du projet</t>
  </si>
  <si>
    <t>pour la réalisation du projet</t>
  </si>
  <si>
    <t>Adhésions (objectif 150 adhérents)</t>
  </si>
  <si>
    <t>15 mai 2012</t>
  </si>
  <si>
    <r>
      <t xml:space="preserve">Budget 2011-2012     </t>
    </r>
    <r>
      <rPr>
        <b/>
        <i/>
        <sz val="16"/>
        <color indexed="45"/>
        <rFont val="Arial"/>
        <family val="2"/>
      </rPr>
      <t>RECETTES</t>
    </r>
  </si>
  <si>
    <t>18 septembre</t>
  </si>
  <si>
    <t xml:space="preserve">Karim Medjebeur </t>
  </si>
  <si>
    <t>Christophe Bliard</t>
  </si>
  <si>
    <t xml:space="preserve">Jérôme Cottin Arts plastiques </t>
  </si>
  <si>
    <t>17 avril</t>
  </si>
  <si>
    <t>10 avril</t>
  </si>
  <si>
    <t>Islam</t>
  </si>
  <si>
    <t>6 séances les dimanches a-m : textes apocryphes</t>
  </si>
  <si>
    <t>5 séances</t>
  </si>
  <si>
    <r>
      <t xml:space="preserve">Budget 2012-2013     </t>
    </r>
    <r>
      <rPr>
        <b/>
        <i/>
        <sz val="16"/>
        <color indexed="45"/>
        <rFont val="Arial"/>
        <family val="2"/>
      </rPr>
      <t>DEPENSES</t>
    </r>
  </si>
  <si>
    <t>Aubades   (9)</t>
  </si>
  <si>
    <t>basson J F Angelloz</t>
  </si>
  <si>
    <t>Orgue Pierre Méa</t>
  </si>
  <si>
    <t>petit ensemble du Mozarteum de Salzburg</t>
  </si>
  <si>
    <t>Chorale Dom Pérignon</t>
  </si>
  <si>
    <t>Causeries ( 9)</t>
  </si>
  <si>
    <t>Concerts ( 3)</t>
  </si>
  <si>
    <t>Chorale Les citrons bleus</t>
  </si>
  <si>
    <t>M-F Escot Le plaisir à tout âge enfance</t>
  </si>
  <si>
    <t>Eric Kariger Le plaisir à tout âge âge mûr</t>
  </si>
  <si>
    <t>Marc Laurent Euréka jubilation</t>
  </si>
  <si>
    <t>26 novembre</t>
  </si>
  <si>
    <t>3 décembre</t>
  </si>
  <si>
    <t>Atelier Journée biblique</t>
  </si>
  <si>
    <t>Nicola Stricker Sola scriptura</t>
  </si>
  <si>
    <r>
      <t xml:space="preserve">Atelier Salon de lecture </t>
    </r>
    <r>
      <rPr>
        <i/>
        <sz val="10"/>
        <rFont val="Arial"/>
        <family val="2"/>
      </rPr>
      <t>Anne Marie Cuniot</t>
    </r>
  </si>
  <si>
    <t>Atelier Le plaisir par les 5 sens</t>
  </si>
  <si>
    <t>odorat et goût</t>
  </si>
  <si>
    <t>Aspect synesthésique, le pain Rémi Krug</t>
  </si>
  <si>
    <t>Introduction Rémi Krug</t>
  </si>
  <si>
    <t>la vue</t>
  </si>
  <si>
    <t>Plaisir esthétique Musée St Denis</t>
  </si>
  <si>
    <t>N Moine C Prévotat On n'y voit rien D Arasse</t>
  </si>
  <si>
    <t>le toucher</t>
  </si>
  <si>
    <t>l'ouïe</t>
  </si>
  <si>
    <t>Sous-totaux aubades</t>
  </si>
  <si>
    <t>Sous-totaux concerts</t>
  </si>
  <si>
    <t>Voyage de rentrée</t>
  </si>
  <si>
    <t>Hébergemt restaurat</t>
  </si>
  <si>
    <t>Subvention Conseil Régional</t>
  </si>
  <si>
    <t>Voyage de Pâques</t>
  </si>
  <si>
    <t>en Pologne, Tchéquie</t>
  </si>
  <si>
    <t xml:space="preserve">Sous total programmation </t>
  </si>
  <si>
    <t>équipement</t>
  </si>
  <si>
    <t>940 h à 30 €</t>
  </si>
  <si>
    <t>III. Frais d'équipement</t>
  </si>
  <si>
    <t>achat d'un ordinateur et d'une imprimante pour la VSC</t>
  </si>
  <si>
    <t>Total frais généraux de fonctionnement</t>
  </si>
  <si>
    <t>Total frais généraux de fonctionnement et programmation</t>
  </si>
  <si>
    <t>Recette DDJSCS pour VSC</t>
  </si>
  <si>
    <t>bénévolat</t>
  </si>
  <si>
    <t>reste</t>
  </si>
  <si>
    <t xml:space="preserve">mécénat dont  mise à disposition de salles </t>
  </si>
  <si>
    <r>
      <t xml:space="preserve">Budget 2012-2013     </t>
    </r>
    <r>
      <rPr>
        <b/>
        <i/>
        <sz val="16"/>
        <color indexed="45"/>
        <rFont val="Arial"/>
        <family val="2"/>
      </rPr>
      <t>RECETTES</t>
    </r>
  </si>
  <si>
    <t>à Troyes</t>
  </si>
  <si>
    <t>1 jour</t>
  </si>
  <si>
    <t>?</t>
  </si>
  <si>
    <t>??</t>
  </si>
  <si>
    <t xml:space="preserve">Histoire de l'Eglise Réformée de Reims </t>
  </si>
  <si>
    <t xml:space="preserve"> Plaisir de lire</t>
  </si>
  <si>
    <t xml:space="preserve"> Plaisir du texte</t>
  </si>
  <si>
    <t xml:space="preserve">3 séances </t>
  </si>
  <si>
    <t>l'oralité Audrey Poquat</t>
  </si>
  <si>
    <t>Thierry Bauda</t>
  </si>
  <si>
    <t>Marinette Dozeville</t>
  </si>
  <si>
    <t>du jazz au rap Jean Delestrade</t>
  </si>
  <si>
    <t>visite Cartonnerie Damien Mahoudeaux</t>
  </si>
  <si>
    <t>invitation par Jazzus concert Jean Delestrade</t>
  </si>
  <si>
    <t>entrées</t>
  </si>
  <si>
    <t>VI. Dépense spéciale : devis réparation orgue : 4 735,34 € pris sur le compte dépôt et don spécial</t>
  </si>
  <si>
    <t>J-F Leroux Plaisir à aménager l'espace</t>
  </si>
  <si>
    <t>Gérard Bras Le plaisir dans l'histoire</t>
  </si>
  <si>
    <t>Frédéric Rognon philosophe Hédonisme</t>
  </si>
  <si>
    <t>Séverine Paris La biochimie du plaisir</t>
  </si>
  <si>
    <t>Sœur Clarisse Le plaisir dans la vie spirituelle</t>
  </si>
  <si>
    <t xml:space="preserve"> 17 septembre</t>
  </si>
  <si>
    <t>22 octobre</t>
  </si>
  <si>
    <t xml:space="preserve"> 14 janvier 2012</t>
  </si>
  <si>
    <t>11 mars</t>
  </si>
  <si>
    <t xml:space="preserve"> 8 avril</t>
  </si>
  <si>
    <t>13 mai</t>
  </si>
  <si>
    <r>
      <t xml:space="preserve">Atelier historique </t>
    </r>
    <r>
      <rPr>
        <i/>
        <sz val="10"/>
        <rFont val="Arial"/>
        <family val="2"/>
      </rPr>
      <t>Dominique Potier 26 mars</t>
    </r>
  </si>
  <si>
    <t>1journée samedi 8 juin avec sandwich  : S Schlumberger</t>
  </si>
  <si>
    <t>1 soirée A M Pelletier mardi 5 mars</t>
  </si>
  <si>
    <t>1 soirée Dan Jaffé avec ACSIR mardi 12 février</t>
  </si>
  <si>
    <t>achat d'un vidéo-projecteur assez puissant pour projeter de jour</t>
  </si>
  <si>
    <t>utilisation solde 2010-2011</t>
  </si>
  <si>
    <t>partidipation aux charges de chauffage</t>
  </si>
  <si>
    <t>7 jours</t>
  </si>
  <si>
    <t>achat d'une armoire pour le matériel du VSC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</si>
</sst>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#,##0.00_ ;[Red]\-#,##0.00\ "/>
    <numFmt numFmtId="166" formatCode="#,##0.00_ ;\-#,##0.00\ "/>
    <numFmt numFmtId="167" formatCode="#,##0_ ;\-#,##0\ "/>
    <numFmt numFmtId="168" formatCode="#,##0\ _€"/>
  </numFmts>
  <fonts count="15">
    <font>
      <sz val="10"/>
      <name val="Arial"/>
      <family val="0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4"/>
      <color indexed="48"/>
      <name val="Arial"/>
      <family val="2"/>
    </font>
    <font>
      <b/>
      <i/>
      <sz val="16"/>
      <color indexed="45"/>
      <name val="Arial"/>
      <family val="2"/>
    </font>
    <font>
      <b/>
      <sz val="14"/>
      <color indexed="45"/>
      <name val="Arial"/>
      <family val="2"/>
    </font>
    <font>
      <sz val="10"/>
      <color indexed="45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164" fontId="0" fillId="0" borderId="1" xfId="0" applyNumberFormat="1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164" fontId="2" fillId="0" borderId="15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164" fontId="5" fillId="0" borderId="5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2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 wrapText="1"/>
    </xf>
    <xf numFmtId="164" fontId="0" fillId="3" borderId="11" xfId="0" applyNumberFormat="1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4" fontId="5" fillId="0" borderId="3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11" fillId="0" borderId="15" xfId="0" applyNumberFormat="1" applyFont="1" applyFill="1" applyBorder="1" applyAlignment="1">
      <alignment vertical="center"/>
    </xf>
    <xf numFmtId="164" fontId="12" fillId="0" borderId="3" xfId="0" applyNumberFormat="1" applyFont="1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vertical="center" wrapText="1"/>
    </xf>
    <xf numFmtId="164" fontId="0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0" fillId="2" borderId="3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64" fontId="5" fillId="2" borderId="4" xfId="0" applyNumberFormat="1" applyFont="1" applyFill="1" applyBorder="1" applyAlignment="1">
      <alignment horizontal="left" vertical="center" wrapText="1"/>
    </xf>
    <xf numFmtId="164" fontId="12" fillId="0" borderId="18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horizontal="left" vertical="center" wrapText="1"/>
    </xf>
    <xf numFmtId="167" fontId="5" fillId="0" borderId="4" xfId="0" applyNumberFormat="1" applyFont="1" applyFill="1" applyBorder="1" applyAlignment="1">
      <alignment vertical="center"/>
    </xf>
    <xf numFmtId="164" fontId="0" fillId="4" borderId="5" xfId="0" applyNumberFormat="1" applyFont="1" applyFill="1" applyBorder="1" applyAlignment="1">
      <alignment vertical="center"/>
    </xf>
    <xf numFmtId="164" fontId="0" fillId="4" borderId="6" xfId="0" applyNumberFormat="1" applyFont="1" applyFill="1" applyBorder="1" applyAlignment="1">
      <alignment vertical="center"/>
    </xf>
    <xf numFmtId="164" fontId="5" fillId="4" borderId="7" xfId="0" applyNumberFormat="1" applyFont="1" applyFill="1" applyBorder="1" applyAlignment="1">
      <alignment vertical="center"/>
    </xf>
    <xf numFmtId="164" fontId="0" fillId="4" borderId="4" xfId="0" applyNumberFormat="1" applyFont="1" applyFill="1" applyBorder="1" applyAlignment="1">
      <alignment vertical="center"/>
    </xf>
    <xf numFmtId="164" fontId="0" fillId="4" borderId="7" xfId="0" applyNumberFormat="1" applyFont="1" applyFill="1" applyBorder="1" applyAlignment="1">
      <alignment vertical="center"/>
    </xf>
    <xf numFmtId="164" fontId="0" fillId="4" borderId="17" xfId="0" applyNumberFormat="1" applyFont="1" applyFill="1" applyBorder="1" applyAlignment="1">
      <alignment vertical="center"/>
    </xf>
    <xf numFmtId="164" fontId="5" fillId="4" borderId="9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164" fontId="0" fillId="4" borderId="0" xfId="0" applyNumberFormat="1" applyFont="1" applyFill="1" applyBorder="1" applyAlignment="1">
      <alignment vertical="center"/>
    </xf>
    <xf numFmtId="164" fontId="0" fillId="4" borderId="14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4" fontId="0" fillId="4" borderId="3" xfId="0" applyNumberFormat="1" applyFont="1" applyFill="1" applyBorder="1" applyAlignment="1">
      <alignment vertical="center"/>
    </xf>
    <xf numFmtId="164" fontId="0" fillId="4" borderId="13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49" fontId="0" fillId="0" borderId="15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164" fontId="5" fillId="4" borderId="2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164" fontId="5" fillId="4" borderId="5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vertical="center"/>
    </xf>
    <xf numFmtId="0" fontId="0" fillId="0" borderId="6" xfId="0" applyBorder="1" applyAlignment="1">
      <alignment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4" fillId="5" borderId="15" xfId="0" applyNumberFormat="1" applyFont="1" applyFill="1" applyBorder="1" applyAlignment="1">
      <alignment horizontal="left" vertical="center" wrapText="1"/>
    </xf>
    <xf numFmtId="164" fontId="4" fillId="5" borderId="11" xfId="0" applyNumberFormat="1" applyFont="1" applyFill="1" applyBorder="1" applyAlignment="1">
      <alignment horizontal="left" vertical="center" wrapText="1"/>
    </xf>
    <xf numFmtId="164" fontId="5" fillId="5" borderId="14" xfId="0" applyNumberFormat="1" applyFont="1" applyFill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vertical="center"/>
    </xf>
    <xf numFmtId="3" fontId="0" fillId="3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168" fontId="5" fillId="0" borderId="6" xfId="0" applyNumberFormat="1" applyFont="1" applyBorder="1" applyAlignment="1">
      <alignment/>
    </xf>
    <xf numFmtId="164" fontId="12" fillId="0" borderId="10" xfId="0" applyNumberFormat="1" applyFont="1" applyFill="1" applyBorder="1" applyAlignment="1">
      <alignment vertical="center"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4" borderId="13" xfId="0" applyFill="1" applyBorder="1" applyAlignment="1">
      <alignment/>
    </xf>
    <xf numFmtId="0" fontId="0" fillId="0" borderId="8" xfId="0" applyBorder="1" applyAlignment="1">
      <alignment/>
    </xf>
    <xf numFmtId="0" fontId="0" fillId="4" borderId="7" xfId="0" applyFill="1" applyBorder="1" applyAlignment="1">
      <alignment/>
    </xf>
    <xf numFmtId="164" fontId="0" fillId="4" borderId="10" xfId="0" applyNumberFormat="1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49" fontId="0" fillId="4" borderId="10" xfId="0" applyNumberFormat="1" applyFont="1" applyFill="1" applyBorder="1" applyAlignment="1">
      <alignment vertical="center"/>
    </xf>
    <xf numFmtId="164" fontId="5" fillId="4" borderId="6" xfId="0" applyNumberFormat="1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vertical="center"/>
    </xf>
    <xf numFmtId="49" fontId="0" fillId="4" borderId="4" xfId="0" applyNumberFormat="1" applyFont="1" applyFill="1" applyBorder="1" applyAlignment="1">
      <alignment vertical="center"/>
    </xf>
    <xf numFmtId="164" fontId="5" fillId="4" borderId="12" xfId="0" applyNumberFormat="1" applyFont="1" applyFill="1" applyBorder="1" applyAlignment="1">
      <alignment vertical="center"/>
    </xf>
    <xf numFmtId="164" fontId="5" fillId="4" borderId="8" xfId="0" applyNumberFormat="1" applyFont="1" applyFill="1" applyBorder="1" applyAlignment="1">
      <alignment vertical="center"/>
    </xf>
    <xf numFmtId="164" fontId="5" fillId="4" borderId="13" xfId="0" applyNumberFormat="1" applyFont="1" applyFill="1" applyBorder="1" applyAlignment="1">
      <alignment vertical="center"/>
    </xf>
    <xf numFmtId="164" fontId="3" fillId="4" borderId="13" xfId="0" applyNumberFormat="1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horizontal="left" vertical="center" wrapText="1"/>
    </xf>
    <xf numFmtId="164" fontId="5" fillId="2" borderId="12" xfId="0" applyNumberFormat="1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0" fillId="4" borderId="5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164" fontId="0" fillId="0" borderId="5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0" fillId="0" borderId="6" xfId="0" applyNumberFormat="1" applyFont="1" applyFill="1" applyBorder="1" applyAlignment="1">
      <alignment horizontal="right" vertical="center" wrapText="1"/>
    </xf>
    <xf numFmtId="164" fontId="5" fillId="0" borderId="9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Fill="1" applyBorder="1" applyAlignment="1">
      <alignment horizontal="right" vertical="center" wrapText="1"/>
    </xf>
    <xf numFmtId="164" fontId="0" fillId="0" borderId="7" xfId="0" applyNumberFormat="1" applyFont="1" applyFill="1" applyBorder="1" applyAlignment="1">
      <alignment horizontal="right" vertical="center" wrapText="1"/>
    </xf>
    <xf numFmtId="164" fontId="5" fillId="0" borderId="12" xfId="0" applyNumberFormat="1" applyFont="1" applyFill="1" applyBorder="1" applyAlignment="1">
      <alignment horizontal="right" vertical="center" wrapText="1"/>
    </xf>
    <xf numFmtId="164" fontId="0" fillId="4" borderId="6" xfId="0" applyNumberFormat="1" applyFont="1" applyFill="1" applyBorder="1" applyAlignment="1">
      <alignment horizontal="right" vertical="center" wrapText="1"/>
    </xf>
    <xf numFmtId="164" fontId="0" fillId="4" borderId="7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vertical="center"/>
    </xf>
    <xf numFmtId="164" fontId="5" fillId="4" borderId="15" xfId="0" applyNumberFormat="1" applyFont="1" applyFill="1" applyBorder="1" applyAlignment="1">
      <alignment vertical="center"/>
    </xf>
    <xf numFmtId="0" fontId="0" fillId="0" borderId="5" xfId="0" applyBorder="1" applyAlignment="1">
      <alignment/>
    </xf>
    <xf numFmtId="0" fontId="0" fillId="4" borderId="5" xfId="0" applyFill="1" applyBorder="1" applyAlignment="1">
      <alignment/>
    </xf>
    <xf numFmtId="164" fontId="5" fillId="0" borderId="13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vertical="center"/>
    </xf>
    <xf numFmtId="49" fontId="0" fillId="4" borderId="3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left" vertical="center" wrapText="1"/>
    </xf>
    <xf numFmtId="164" fontId="0" fillId="0" borderId="6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/>
    </xf>
    <xf numFmtId="164" fontId="3" fillId="4" borderId="15" xfId="0" applyNumberFormat="1" applyFont="1" applyFill="1" applyBorder="1" applyAlignment="1">
      <alignment vertical="center"/>
    </xf>
    <xf numFmtId="164" fontId="5" fillId="4" borderId="14" xfId="0" applyNumberFormat="1" applyFont="1" applyFill="1" applyBorder="1" applyAlignment="1">
      <alignment vertical="center"/>
    </xf>
    <xf numFmtId="164" fontId="5" fillId="4" borderId="11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4" fontId="5" fillId="0" borderId="21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164" fontId="2" fillId="0" borderId="10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4" xfId="0" applyFont="1" applyBorder="1" applyAlignment="1">
      <alignment/>
    </xf>
    <xf numFmtId="164" fontId="8" fillId="0" borderId="0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0" fontId="0" fillId="0" borderId="2" xfId="0" applyBorder="1" applyAlignment="1">
      <alignment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8" fillId="0" borderId="15" xfId="0" applyNumberFormat="1" applyFont="1" applyFill="1" applyBorder="1" applyAlignment="1">
      <alignment horizontal="left" vertical="center" wrapText="1"/>
    </xf>
    <xf numFmtId="164" fontId="8" fillId="0" borderId="14" xfId="0" applyNumberFormat="1" applyFont="1" applyFill="1" applyBorder="1" applyAlignment="1">
      <alignment horizontal="left" vertical="center" wrapText="1"/>
    </xf>
    <xf numFmtId="164" fontId="0" fillId="0" borderId="3" xfId="0" applyNumberFormat="1" applyFont="1" applyFill="1" applyBorder="1" applyAlignment="1">
      <alignment horizontal="left" vertical="center" wrapText="1"/>
    </xf>
    <xf numFmtId="164" fontId="0" fillId="0" borderId="2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164" fontId="0" fillId="3" borderId="8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left" vertical="center" wrapText="1"/>
    </xf>
    <xf numFmtId="164" fontId="4" fillId="3" borderId="12" xfId="0" applyNumberFormat="1" applyFont="1" applyFill="1" applyBorder="1" applyAlignment="1">
      <alignment horizontal="left" vertical="center" wrapText="1"/>
    </xf>
    <xf numFmtId="164" fontId="4" fillId="3" borderId="15" xfId="0" applyNumberFormat="1" applyFont="1" applyFill="1" applyBorder="1" applyAlignment="1">
      <alignment horizontal="left" vertical="center" wrapText="1"/>
    </xf>
    <xf numFmtId="164" fontId="4" fillId="3" borderId="11" xfId="0" applyNumberFormat="1" applyFont="1" applyFill="1" applyBorder="1" applyAlignment="1">
      <alignment horizontal="left" vertical="center" wrapText="1"/>
    </xf>
    <xf numFmtId="164" fontId="4" fillId="3" borderId="22" xfId="0" applyNumberFormat="1" applyFont="1" applyFill="1" applyBorder="1" applyAlignment="1">
      <alignment horizontal="left" vertical="center" wrapText="1"/>
    </xf>
    <xf numFmtId="164" fontId="4" fillId="3" borderId="23" xfId="0" applyNumberFormat="1" applyFont="1" applyFill="1" applyBorder="1" applyAlignment="1">
      <alignment horizontal="left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1">
      <selection activeCell="L24" sqref="L24"/>
    </sheetView>
  </sheetViews>
  <sheetFormatPr defaultColWidth="11.421875" defaultRowHeight="12.75"/>
  <cols>
    <col min="1" max="1" width="13.140625" style="0" customWidth="1"/>
    <col min="2" max="2" width="29.28125" style="0" customWidth="1"/>
  </cols>
  <sheetData>
    <row r="1" spans="1:9" ht="39" customHeight="1" thickBot="1">
      <c r="A1" s="40" t="s">
        <v>0</v>
      </c>
      <c r="B1" s="41"/>
      <c r="C1" s="41"/>
      <c r="D1" s="41"/>
      <c r="E1" s="41"/>
      <c r="F1" s="41"/>
      <c r="G1" s="41"/>
      <c r="H1" s="41"/>
      <c r="I1" s="42"/>
    </row>
    <row r="2" spans="1:11" ht="37.5" customHeight="1" thickBot="1">
      <c r="A2" s="3" t="s">
        <v>45</v>
      </c>
      <c r="B2" s="22"/>
      <c r="C2" s="29"/>
      <c r="D2" s="29"/>
      <c r="E2" s="29"/>
      <c r="F2" s="29"/>
      <c r="G2" s="29"/>
      <c r="H2" s="29"/>
      <c r="I2" s="22"/>
      <c r="K2" s="37"/>
    </row>
    <row r="3" spans="1:9" ht="33.75" customHeight="1" thickBot="1">
      <c r="A3" s="39" t="s">
        <v>1</v>
      </c>
      <c r="B3" s="28"/>
      <c r="C3" s="1"/>
      <c r="D3" s="1"/>
      <c r="E3" s="1"/>
      <c r="F3" s="1"/>
      <c r="G3" s="1"/>
      <c r="H3" s="1"/>
      <c r="I3" s="2"/>
    </row>
    <row r="4" spans="1:11" ht="26.25" thickBot="1">
      <c r="A4" s="183" t="s">
        <v>46</v>
      </c>
      <c r="B4" s="184"/>
      <c r="C4" s="59" t="s">
        <v>37</v>
      </c>
      <c r="D4" s="5" t="s">
        <v>2</v>
      </c>
      <c r="E4" s="5" t="s">
        <v>3</v>
      </c>
      <c r="F4" s="5" t="s">
        <v>4</v>
      </c>
      <c r="G4" s="5" t="s">
        <v>5</v>
      </c>
      <c r="H4" s="6" t="s">
        <v>6</v>
      </c>
      <c r="I4" s="7" t="s">
        <v>7</v>
      </c>
      <c r="K4" s="37"/>
    </row>
    <row r="5" spans="1:11" ht="12.75">
      <c r="A5" s="21" t="s">
        <v>118</v>
      </c>
      <c r="B5" s="11" t="s">
        <v>41</v>
      </c>
      <c r="C5" s="70">
        <v>10</v>
      </c>
      <c r="D5" s="8">
        <v>0</v>
      </c>
      <c r="E5" s="8"/>
      <c r="F5" s="8">
        <v>250</v>
      </c>
      <c r="G5" s="8"/>
      <c r="H5" s="29">
        <f aca="true" t="shared" si="0" ref="H5:H14">SUM(D5:G5)</f>
        <v>250</v>
      </c>
      <c r="I5" s="11">
        <f>SUM(D15:F15)</f>
        <v>730</v>
      </c>
      <c r="K5" s="37"/>
    </row>
    <row r="6" spans="1:9" ht="12.75">
      <c r="A6" s="32" t="s">
        <v>47</v>
      </c>
      <c r="B6" s="15" t="s">
        <v>50</v>
      </c>
      <c r="C6" s="71">
        <v>4</v>
      </c>
      <c r="D6" s="9">
        <v>0</v>
      </c>
      <c r="E6" s="9"/>
      <c r="F6" s="9">
        <v>20</v>
      </c>
      <c r="G6" s="9"/>
      <c r="H6" s="10">
        <f t="shared" si="0"/>
        <v>20</v>
      </c>
      <c r="I6" s="9"/>
    </row>
    <row r="7" spans="1:9" ht="12.75">
      <c r="A7" s="32" t="s">
        <v>48</v>
      </c>
      <c r="B7" s="15" t="s">
        <v>49</v>
      </c>
      <c r="C7" s="71">
        <v>2</v>
      </c>
      <c r="D7" s="9">
        <v>0</v>
      </c>
      <c r="E7" s="9"/>
      <c r="F7" s="9">
        <v>10</v>
      </c>
      <c r="G7" s="9"/>
      <c r="H7" s="10">
        <f t="shared" si="0"/>
        <v>10</v>
      </c>
      <c r="I7" s="9"/>
    </row>
    <row r="8" spans="1:9" ht="12.75">
      <c r="A8" s="32" t="s">
        <v>51</v>
      </c>
      <c r="B8" s="15" t="s">
        <v>52</v>
      </c>
      <c r="C8" s="71">
        <v>4</v>
      </c>
      <c r="D8" s="9">
        <v>0</v>
      </c>
      <c r="E8" s="9"/>
      <c r="F8" s="9">
        <v>30</v>
      </c>
      <c r="G8" s="9"/>
      <c r="H8" s="10">
        <v>30</v>
      </c>
      <c r="I8" s="9"/>
    </row>
    <row r="9" spans="1:9" ht="12.75">
      <c r="A9" s="32" t="s">
        <v>53</v>
      </c>
      <c r="B9" s="15" t="s">
        <v>54</v>
      </c>
      <c r="C9" s="71">
        <v>2</v>
      </c>
      <c r="D9" s="9">
        <v>50</v>
      </c>
      <c r="E9" s="9"/>
      <c r="F9" s="9">
        <v>10</v>
      </c>
      <c r="G9" s="9"/>
      <c r="H9" s="10">
        <f t="shared" si="0"/>
        <v>60</v>
      </c>
      <c r="I9" s="9"/>
    </row>
    <row r="10" spans="1:9" ht="12.75">
      <c r="A10" s="32" t="s">
        <v>55</v>
      </c>
      <c r="B10" s="15" t="s">
        <v>56</v>
      </c>
      <c r="C10" s="71">
        <v>6</v>
      </c>
      <c r="D10" s="9">
        <v>0</v>
      </c>
      <c r="E10" s="9"/>
      <c r="F10" s="9">
        <v>10</v>
      </c>
      <c r="G10" s="9"/>
      <c r="H10" s="10">
        <f t="shared" si="0"/>
        <v>10</v>
      </c>
      <c r="I10" s="9"/>
    </row>
    <row r="11" spans="1:9" ht="12.75">
      <c r="A11" s="32" t="s">
        <v>57</v>
      </c>
      <c r="B11" s="15" t="s">
        <v>40</v>
      </c>
      <c r="C11" s="71">
        <v>2</v>
      </c>
      <c r="D11" s="9">
        <v>0</v>
      </c>
      <c r="E11" s="9"/>
      <c r="F11" s="9">
        <v>30</v>
      </c>
      <c r="G11" s="9"/>
      <c r="H11" s="10">
        <f t="shared" si="0"/>
        <v>30</v>
      </c>
      <c r="I11" s="9"/>
    </row>
    <row r="12" spans="1:9" ht="12.75">
      <c r="A12" s="32" t="s">
        <v>58</v>
      </c>
      <c r="B12" s="15" t="s">
        <v>59</v>
      </c>
      <c r="C12" s="71">
        <v>1</v>
      </c>
      <c r="D12" s="9">
        <v>0</v>
      </c>
      <c r="E12" s="9"/>
      <c r="F12" s="9">
        <v>10</v>
      </c>
      <c r="G12" s="9"/>
      <c r="H12" s="10">
        <f t="shared" si="0"/>
        <v>10</v>
      </c>
      <c r="I12" s="9"/>
    </row>
    <row r="13" spans="1:9" ht="12.75">
      <c r="A13" s="32" t="s">
        <v>60</v>
      </c>
      <c r="B13" s="15" t="s">
        <v>61</v>
      </c>
      <c r="C13" s="71">
        <v>5</v>
      </c>
      <c r="D13" s="9">
        <v>200</v>
      </c>
      <c r="E13" s="9"/>
      <c r="F13" s="9">
        <v>100</v>
      </c>
      <c r="G13" s="9"/>
      <c r="H13" s="10">
        <f t="shared" si="0"/>
        <v>300</v>
      </c>
      <c r="I13" s="9"/>
    </row>
    <row r="14" spans="1:9" ht="13.5" thickBot="1">
      <c r="A14" s="33" t="s">
        <v>62</v>
      </c>
      <c r="B14" s="17" t="s">
        <v>119</v>
      </c>
      <c r="C14" s="74">
        <v>2</v>
      </c>
      <c r="D14" s="12">
        <v>0</v>
      </c>
      <c r="E14" s="12"/>
      <c r="F14" s="12">
        <v>10</v>
      </c>
      <c r="G14" s="12"/>
      <c r="H14" s="13">
        <f t="shared" si="0"/>
        <v>10</v>
      </c>
      <c r="I14" s="12"/>
    </row>
    <row r="15" spans="1:9" ht="13.5" thickBot="1">
      <c r="A15" s="109"/>
      <c r="B15" s="76" t="s">
        <v>25</v>
      </c>
      <c r="C15" s="76">
        <f>SUM(C5:C14)</f>
        <v>38</v>
      </c>
      <c r="D15" s="110">
        <f>SUM(D5:D14)</f>
        <v>250</v>
      </c>
      <c r="E15" s="71"/>
      <c r="F15" s="110">
        <f>SUM(F5:F14)</f>
        <v>480</v>
      </c>
      <c r="G15" s="71"/>
      <c r="H15" s="111">
        <f>SUM(H5:H14)</f>
        <v>730</v>
      </c>
      <c r="I15" s="12"/>
    </row>
    <row r="16" spans="1:11" ht="26.25" thickBot="1">
      <c r="A16" s="183" t="s">
        <v>81</v>
      </c>
      <c r="B16" s="184"/>
      <c r="C16" s="59" t="s">
        <v>37</v>
      </c>
      <c r="D16" s="5" t="s">
        <v>2</v>
      </c>
      <c r="E16" s="5" t="s">
        <v>3</v>
      </c>
      <c r="F16" s="5" t="s">
        <v>4</v>
      </c>
      <c r="G16" s="5" t="s">
        <v>5</v>
      </c>
      <c r="H16" s="6" t="s">
        <v>6</v>
      </c>
      <c r="I16" s="5" t="s">
        <v>7</v>
      </c>
      <c r="K16" s="37"/>
    </row>
    <row r="17" spans="1:11" ht="18.75" thickBot="1">
      <c r="A17" s="94"/>
      <c r="B17" s="95"/>
      <c r="C17" s="96"/>
      <c r="D17" s="7"/>
      <c r="E17" s="92"/>
      <c r="F17" s="7"/>
      <c r="G17" s="92"/>
      <c r="H17" s="93"/>
      <c r="I17" s="11">
        <f>SUM(H18:H29)</f>
        <v>3590</v>
      </c>
      <c r="K17" s="37"/>
    </row>
    <row r="18" spans="1:9" ht="12.75">
      <c r="A18" s="21" t="s">
        <v>63</v>
      </c>
      <c r="B18" s="11" t="s">
        <v>66</v>
      </c>
      <c r="C18" s="80">
        <v>6</v>
      </c>
      <c r="D18" s="8">
        <v>0</v>
      </c>
      <c r="E18" s="29">
        <v>50</v>
      </c>
      <c r="F18" s="8">
        <v>20</v>
      </c>
      <c r="G18" s="29">
        <v>100</v>
      </c>
      <c r="H18" s="8">
        <f aca="true" t="shared" si="1" ref="H18:H29">SUM(D18:G18)</f>
        <v>170</v>
      </c>
      <c r="I18" s="91"/>
    </row>
    <row r="19" spans="1:9" ht="12.75">
      <c r="A19" s="32" t="s">
        <v>21</v>
      </c>
      <c r="B19" s="15" t="s">
        <v>65</v>
      </c>
      <c r="C19" s="79">
        <v>6</v>
      </c>
      <c r="D19" s="9">
        <v>200</v>
      </c>
      <c r="E19" s="10">
        <v>50</v>
      </c>
      <c r="F19" s="9">
        <v>20</v>
      </c>
      <c r="G19" s="10">
        <v>100</v>
      </c>
      <c r="H19" s="9">
        <f t="shared" si="1"/>
        <v>370</v>
      </c>
      <c r="I19" s="9"/>
    </row>
    <row r="20" spans="1:9" ht="12.75">
      <c r="A20" s="32" t="s">
        <v>64</v>
      </c>
      <c r="B20" s="15" t="s">
        <v>67</v>
      </c>
      <c r="C20" s="79">
        <v>6</v>
      </c>
      <c r="D20" s="9">
        <v>200</v>
      </c>
      <c r="E20" s="10">
        <v>50</v>
      </c>
      <c r="F20" s="9">
        <v>20</v>
      </c>
      <c r="G20" s="10">
        <v>100</v>
      </c>
      <c r="H20" s="9">
        <f t="shared" si="1"/>
        <v>370</v>
      </c>
      <c r="I20" s="9"/>
    </row>
    <row r="21" spans="1:9" ht="12.75">
      <c r="A21" s="32" t="s">
        <v>22</v>
      </c>
      <c r="B21" s="15" t="s">
        <v>120</v>
      </c>
      <c r="C21" s="79">
        <v>6</v>
      </c>
      <c r="D21" s="9">
        <v>200</v>
      </c>
      <c r="E21" s="10">
        <v>50</v>
      </c>
      <c r="F21" s="9">
        <v>20</v>
      </c>
      <c r="G21" s="10">
        <v>100</v>
      </c>
      <c r="H21" s="9">
        <f t="shared" si="1"/>
        <v>370</v>
      </c>
      <c r="I21" s="9"/>
    </row>
    <row r="22" spans="1:9" ht="12.75">
      <c r="A22" s="32" t="s">
        <v>68</v>
      </c>
      <c r="B22" s="15" t="s">
        <v>88</v>
      </c>
      <c r="C22" s="79">
        <v>6</v>
      </c>
      <c r="D22" s="9">
        <v>100</v>
      </c>
      <c r="E22" s="10">
        <v>50</v>
      </c>
      <c r="F22" s="9">
        <v>20</v>
      </c>
      <c r="G22" s="10">
        <v>100</v>
      </c>
      <c r="H22" s="9">
        <f t="shared" si="1"/>
        <v>270</v>
      </c>
      <c r="I22" s="9"/>
    </row>
    <row r="23" spans="1:9" ht="12.75">
      <c r="A23" s="32" t="s">
        <v>77</v>
      </c>
      <c r="B23" s="15" t="s">
        <v>121</v>
      </c>
      <c r="C23" s="79">
        <v>6</v>
      </c>
      <c r="D23" s="9">
        <v>200</v>
      </c>
      <c r="E23" s="10">
        <v>50</v>
      </c>
      <c r="F23" s="9">
        <v>20</v>
      </c>
      <c r="G23" s="10">
        <v>100</v>
      </c>
      <c r="H23" s="9">
        <f t="shared" si="1"/>
        <v>370</v>
      </c>
      <c r="I23" s="9"/>
    </row>
    <row r="24" spans="1:9" ht="12.75">
      <c r="A24" s="32" t="s">
        <v>69</v>
      </c>
      <c r="B24" s="88" t="s">
        <v>70</v>
      </c>
      <c r="C24" s="79">
        <v>6</v>
      </c>
      <c r="D24" s="9">
        <v>100</v>
      </c>
      <c r="E24" s="10">
        <v>50</v>
      </c>
      <c r="F24" s="9">
        <v>20</v>
      </c>
      <c r="G24" s="10">
        <v>100</v>
      </c>
      <c r="H24" s="9">
        <f t="shared" si="1"/>
        <v>270</v>
      </c>
      <c r="I24" s="9"/>
    </row>
    <row r="25" spans="1:9" ht="12.75">
      <c r="A25" s="32" t="s">
        <v>23</v>
      </c>
      <c r="B25" s="15" t="s">
        <v>71</v>
      </c>
      <c r="C25" s="79">
        <v>6</v>
      </c>
      <c r="D25" s="9">
        <v>200</v>
      </c>
      <c r="E25" s="10">
        <v>50</v>
      </c>
      <c r="F25" s="9">
        <v>20</v>
      </c>
      <c r="G25" s="10">
        <v>100</v>
      </c>
      <c r="H25" s="9">
        <f t="shared" si="1"/>
        <v>370</v>
      </c>
      <c r="I25" s="9"/>
    </row>
    <row r="26" spans="1:9" ht="12.75">
      <c r="A26" s="32" t="s">
        <v>72</v>
      </c>
      <c r="B26" s="15" t="s">
        <v>73</v>
      </c>
      <c r="C26" s="79">
        <v>6</v>
      </c>
      <c r="D26" s="9">
        <v>200</v>
      </c>
      <c r="E26" s="10">
        <v>50</v>
      </c>
      <c r="F26" s="9">
        <v>20</v>
      </c>
      <c r="G26" s="10">
        <v>100</v>
      </c>
      <c r="H26" s="9">
        <f t="shared" si="1"/>
        <v>370</v>
      </c>
      <c r="I26" s="9"/>
    </row>
    <row r="27" spans="1:9" ht="12.75">
      <c r="A27" s="32" t="s">
        <v>74</v>
      </c>
      <c r="B27" s="15" t="s">
        <v>75</v>
      </c>
      <c r="C27" s="79">
        <v>6</v>
      </c>
      <c r="D27" s="9">
        <v>150</v>
      </c>
      <c r="E27" s="10">
        <v>50</v>
      </c>
      <c r="F27" s="9">
        <v>20</v>
      </c>
      <c r="G27" s="10">
        <v>100</v>
      </c>
      <c r="H27" s="9">
        <f t="shared" si="1"/>
        <v>320</v>
      </c>
      <c r="I27" s="9"/>
    </row>
    <row r="28" spans="1:9" ht="12.75">
      <c r="A28" s="32" t="s">
        <v>76</v>
      </c>
      <c r="B28" s="15" t="s">
        <v>78</v>
      </c>
      <c r="C28" s="79">
        <v>6</v>
      </c>
      <c r="D28" s="9">
        <v>0</v>
      </c>
      <c r="E28" s="10">
        <v>50</v>
      </c>
      <c r="F28" s="9">
        <v>20</v>
      </c>
      <c r="G28" s="10">
        <v>100</v>
      </c>
      <c r="H28" s="9">
        <f t="shared" si="1"/>
        <v>170</v>
      </c>
      <c r="I28" s="9"/>
    </row>
    <row r="29" spans="1:9" ht="13.5" thickBot="1">
      <c r="A29" s="32" t="s">
        <v>79</v>
      </c>
      <c r="B29" s="15" t="s">
        <v>80</v>
      </c>
      <c r="C29" s="79">
        <v>6</v>
      </c>
      <c r="D29" s="12">
        <v>0</v>
      </c>
      <c r="E29" s="13">
        <v>50</v>
      </c>
      <c r="F29" s="12">
        <v>20</v>
      </c>
      <c r="G29" s="13">
        <v>100</v>
      </c>
      <c r="H29" s="12">
        <f t="shared" si="1"/>
        <v>170</v>
      </c>
      <c r="I29" s="12"/>
    </row>
    <row r="30" spans="1:9" ht="13.5" thickBot="1">
      <c r="A30" s="112"/>
      <c r="B30" s="77" t="s">
        <v>9</v>
      </c>
      <c r="C30" s="87">
        <f aca="true" t="shared" si="2" ref="C30:H30">SUM(C18:C29)</f>
        <v>72</v>
      </c>
      <c r="D30" s="72">
        <f t="shared" si="2"/>
        <v>1550</v>
      </c>
      <c r="E30" s="72">
        <f t="shared" si="2"/>
        <v>600</v>
      </c>
      <c r="F30" s="72">
        <f t="shared" si="2"/>
        <v>240</v>
      </c>
      <c r="G30" s="72">
        <f t="shared" si="2"/>
        <v>1200</v>
      </c>
      <c r="H30" s="113">
        <f t="shared" si="2"/>
        <v>3590</v>
      </c>
      <c r="I30" s="12"/>
    </row>
    <row r="31" spans="1:9" ht="26.25" thickBot="1">
      <c r="A31" s="183" t="s">
        <v>92</v>
      </c>
      <c r="B31" s="184"/>
      <c r="C31" s="59" t="s">
        <v>37</v>
      </c>
      <c r="D31" s="18" t="s">
        <v>2</v>
      </c>
      <c r="E31" s="5" t="s">
        <v>3</v>
      </c>
      <c r="F31" s="5" t="s">
        <v>4</v>
      </c>
      <c r="G31" s="5" t="s">
        <v>5</v>
      </c>
      <c r="H31" s="19" t="s">
        <v>6</v>
      </c>
      <c r="I31" s="5" t="s">
        <v>7</v>
      </c>
    </row>
    <row r="32" spans="1:9" ht="22.5" customHeight="1" thickBot="1">
      <c r="A32" s="51" t="s">
        <v>42</v>
      </c>
      <c r="B32" s="1"/>
      <c r="C32" s="73">
        <v>50</v>
      </c>
      <c r="D32" s="48">
        <v>150</v>
      </c>
      <c r="E32" s="27">
        <v>150</v>
      </c>
      <c r="F32" s="27">
        <v>150</v>
      </c>
      <c r="G32" s="27">
        <v>360</v>
      </c>
      <c r="H32" s="49">
        <f aca="true" t="shared" si="3" ref="H32:H39">SUM(D32:G32)</f>
        <v>810</v>
      </c>
      <c r="I32" s="27">
        <f>H32</f>
        <v>810</v>
      </c>
    </row>
    <row r="33" spans="1:9" ht="22.5" customHeight="1" thickBot="1">
      <c r="A33" s="51" t="s">
        <v>82</v>
      </c>
      <c r="B33" s="1"/>
      <c r="C33" s="73">
        <v>42</v>
      </c>
      <c r="D33" s="48">
        <v>50</v>
      </c>
      <c r="E33" s="27">
        <v>0</v>
      </c>
      <c r="F33" s="27">
        <v>60</v>
      </c>
      <c r="G33" s="27">
        <v>60</v>
      </c>
      <c r="H33" s="49">
        <f t="shared" si="3"/>
        <v>170</v>
      </c>
      <c r="I33" s="27">
        <f>SUM(D33:G33)</f>
        <v>170</v>
      </c>
    </row>
    <row r="34" spans="1:9" ht="22.5" customHeight="1" thickBot="1">
      <c r="A34" s="51" t="s">
        <v>10</v>
      </c>
      <c r="B34" s="1"/>
      <c r="C34" s="77"/>
      <c r="D34" s="48">
        <f>SUM(D35:D37)</f>
        <v>200</v>
      </c>
      <c r="E34" s="48">
        <f>SUM(E35:E37)</f>
        <v>60</v>
      </c>
      <c r="F34" s="48">
        <f>SUM(F35:F37)</f>
        <v>60</v>
      </c>
      <c r="G34" s="27">
        <f>SUM(G35:G37)</f>
        <v>300</v>
      </c>
      <c r="H34" s="49">
        <f t="shared" si="3"/>
        <v>620</v>
      </c>
      <c r="I34" s="27">
        <f>SUM(H35:H37)</f>
        <v>620</v>
      </c>
    </row>
    <row r="35" spans="1:9" ht="12.75">
      <c r="A35" s="34" t="s">
        <v>83</v>
      </c>
      <c r="B35" s="8" t="s">
        <v>85</v>
      </c>
      <c r="C35" s="71">
        <v>6</v>
      </c>
      <c r="D35" s="9">
        <v>0</v>
      </c>
      <c r="E35" s="9">
        <v>20</v>
      </c>
      <c r="F35" s="9">
        <v>20</v>
      </c>
      <c r="G35" s="9">
        <v>100</v>
      </c>
      <c r="H35" s="20">
        <f t="shared" si="3"/>
        <v>140</v>
      </c>
      <c r="I35" s="91"/>
    </row>
    <row r="36" spans="1:9" ht="12.75">
      <c r="A36" s="34" t="s">
        <v>84</v>
      </c>
      <c r="B36" s="9" t="s">
        <v>86</v>
      </c>
      <c r="C36" s="71">
        <v>6</v>
      </c>
      <c r="D36" s="9">
        <v>0</v>
      </c>
      <c r="E36" s="9">
        <v>20</v>
      </c>
      <c r="F36" s="9">
        <v>20</v>
      </c>
      <c r="G36" s="9">
        <v>100</v>
      </c>
      <c r="H36" s="20">
        <f t="shared" si="3"/>
        <v>140</v>
      </c>
      <c r="I36" s="15"/>
    </row>
    <row r="37" spans="1:9" ht="13.5" thickBot="1">
      <c r="A37" s="34" t="s">
        <v>123</v>
      </c>
      <c r="B37" s="12" t="s">
        <v>87</v>
      </c>
      <c r="C37" s="71">
        <v>6</v>
      </c>
      <c r="D37" s="9">
        <v>200</v>
      </c>
      <c r="E37" s="9">
        <v>20</v>
      </c>
      <c r="F37" s="9">
        <v>20</v>
      </c>
      <c r="G37" s="9">
        <v>100</v>
      </c>
      <c r="H37" s="20">
        <f t="shared" si="3"/>
        <v>340</v>
      </c>
      <c r="I37" s="17"/>
    </row>
    <row r="38" spans="1:9" ht="19.5" thickBot="1">
      <c r="A38" s="52" t="s">
        <v>89</v>
      </c>
      <c r="B38" s="36"/>
      <c r="C38" s="70">
        <v>50</v>
      </c>
      <c r="D38" s="11">
        <v>0</v>
      </c>
      <c r="E38" s="11">
        <v>0</v>
      </c>
      <c r="F38" s="11">
        <v>0</v>
      </c>
      <c r="G38" s="11">
        <v>750</v>
      </c>
      <c r="H38" s="90">
        <f t="shared" si="3"/>
        <v>750</v>
      </c>
      <c r="I38" s="27">
        <f>SUM(H38)</f>
        <v>750</v>
      </c>
    </row>
    <row r="39" spans="1:9" ht="22.5" customHeight="1">
      <c r="A39" s="52" t="s">
        <v>34</v>
      </c>
      <c r="B39" s="29"/>
      <c r="C39" s="89"/>
      <c r="D39" s="11">
        <v>0</v>
      </c>
      <c r="E39" s="11">
        <v>60</v>
      </c>
      <c r="F39" s="11">
        <v>60</v>
      </c>
      <c r="G39" s="11">
        <v>600</v>
      </c>
      <c r="H39" s="11">
        <f t="shared" si="3"/>
        <v>720</v>
      </c>
      <c r="I39" s="11">
        <f>SUM(D39:G39)</f>
        <v>720</v>
      </c>
    </row>
    <row r="40" spans="1:9" ht="22.5" customHeight="1" thickBot="1">
      <c r="A40" s="24" t="s">
        <v>125</v>
      </c>
      <c r="B40" s="13"/>
      <c r="C40" s="74">
        <v>16</v>
      </c>
      <c r="D40" s="12"/>
      <c r="E40" s="12"/>
      <c r="F40" s="12"/>
      <c r="G40" s="12"/>
      <c r="H40" s="12"/>
      <c r="I40" s="12"/>
    </row>
    <row r="41" spans="1:9" ht="22.5" customHeight="1">
      <c r="A41" s="52" t="s">
        <v>90</v>
      </c>
      <c r="B41" s="29"/>
      <c r="C41" s="70"/>
      <c r="D41" s="11">
        <v>300</v>
      </c>
      <c r="E41" s="11">
        <v>100</v>
      </c>
      <c r="F41" s="11">
        <v>100</v>
      </c>
      <c r="G41" s="11">
        <v>500</v>
      </c>
      <c r="H41" s="11">
        <f>SUM(D41:G41)</f>
        <v>1000</v>
      </c>
      <c r="I41" s="11">
        <f>SUM(D41:G41)</f>
        <v>1000</v>
      </c>
    </row>
    <row r="42" spans="1:9" ht="13.5" customHeight="1" thickBot="1">
      <c r="A42" s="10" t="s">
        <v>126</v>
      </c>
      <c r="B42" s="10"/>
      <c r="C42" s="74"/>
      <c r="D42" s="12"/>
      <c r="E42" s="12"/>
      <c r="F42" s="12"/>
      <c r="G42" s="12"/>
      <c r="H42" s="12"/>
      <c r="I42" s="17"/>
    </row>
    <row r="43" spans="1:9" ht="12.75" customHeight="1">
      <c r="A43" s="21" t="s">
        <v>8</v>
      </c>
      <c r="B43" s="11" t="s">
        <v>95</v>
      </c>
      <c r="C43" s="71"/>
      <c r="D43" s="9">
        <v>0</v>
      </c>
      <c r="E43" s="9">
        <v>20</v>
      </c>
      <c r="F43" s="9">
        <v>20</v>
      </c>
      <c r="G43" s="9">
        <v>100</v>
      </c>
      <c r="H43" s="9"/>
      <c r="I43" s="15"/>
    </row>
    <row r="44" spans="1:9" ht="12.75" customHeight="1">
      <c r="A44" s="32" t="s">
        <v>96</v>
      </c>
      <c r="B44" s="15" t="s">
        <v>95</v>
      </c>
      <c r="C44" s="71"/>
      <c r="D44" s="9">
        <v>0</v>
      </c>
      <c r="E44" s="9">
        <v>20</v>
      </c>
      <c r="F44" s="9">
        <v>20</v>
      </c>
      <c r="G44" s="9">
        <v>100</v>
      </c>
      <c r="H44" s="9"/>
      <c r="I44" s="15"/>
    </row>
    <row r="45" spans="1:9" ht="12.75" customHeight="1">
      <c r="A45" s="32" t="s">
        <v>97</v>
      </c>
      <c r="B45" s="15" t="s">
        <v>98</v>
      </c>
      <c r="C45" s="71"/>
      <c r="D45" s="9">
        <v>100</v>
      </c>
      <c r="E45" s="9">
        <v>20</v>
      </c>
      <c r="F45" s="9">
        <v>20</v>
      </c>
      <c r="G45" s="9">
        <v>100</v>
      </c>
      <c r="H45" s="9"/>
      <c r="I45" s="15"/>
    </row>
    <row r="46" spans="1:9" ht="12.75">
      <c r="A46" s="102" t="s">
        <v>99</v>
      </c>
      <c r="B46" s="9" t="s">
        <v>100</v>
      </c>
      <c r="C46" s="71">
        <v>24</v>
      </c>
      <c r="D46" s="9">
        <v>100</v>
      </c>
      <c r="E46" s="9">
        <v>20</v>
      </c>
      <c r="F46" s="9">
        <v>20</v>
      </c>
      <c r="G46" s="9">
        <v>100</v>
      </c>
      <c r="H46" s="9"/>
      <c r="I46" s="9"/>
    </row>
    <row r="47" spans="1:9" ht="13.5" thickBot="1">
      <c r="A47" s="103" t="s">
        <v>24</v>
      </c>
      <c r="B47" s="12" t="s">
        <v>124</v>
      </c>
      <c r="C47" s="74"/>
      <c r="D47" s="12">
        <v>100</v>
      </c>
      <c r="E47" s="12">
        <v>20</v>
      </c>
      <c r="F47" s="12">
        <v>20</v>
      </c>
      <c r="G47" s="12">
        <v>100</v>
      </c>
      <c r="H47" s="12"/>
      <c r="I47" s="12"/>
    </row>
    <row r="48" spans="1:9" ht="22.5" customHeight="1">
      <c r="A48" s="101" t="s">
        <v>91</v>
      </c>
      <c r="B48" s="10"/>
      <c r="C48" s="70"/>
      <c r="D48" s="11">
        <f>SUM(D50:D52)</f>
        <v>200</v>
      </c>
      <c r="E48" s="11">
        <f>SUM(E50:E52)</f>
        <v>60</v>
      </c>
      <c r="F48" s="11">
        <f>SUM(F50:F52)</f>
        <v>60</v>
      </c>
      <c r="G48" s="11">
        <f>SUM(G50:G52)</f>
        <v>300</v>
      </c>
      <c r="H48" s="11">
        <f>SUM(D48:G48)</f>
        <v>620</v>
      </c>
      <c r="I48" s="11">
        <f>SUM(D48:G48)</f>
        <v>620</v>
      </c>
    </row>
    <row r="49" spans="1:9" ht="13.5" thickBot="1">
      <c r="A49" s="20" t="s">
        <v>11</v>
      </c>
      <c r="B49" s="10"/>
      <c r="C49" s="104"/>
      <c r="D49" s="12"/>
      <c r="E49" s="105"/>
      <c r="F49" s="12"/>
      <c r="G49" s="12"/>
      <c r="H49" s="12"/>
      <c r="I49" s="12"/>
    </row>
    <row r="50" spans="1:9" ht="12.75">
      <c r="A50" s="85" t="s">
        <v>101</v>
      </c>
      <c r="B50" s="11" t="s">
        <v>102</v>
      </c>
      <c r="C50" s="71"/>
      <c r="D50" s="9">
        <v>200</v>
      </c>
      <c r="E50" s="9">
        <v>20</v>
      </c>
      <c r="F50" s="9">
        <v>20</v>
      </c>
      <c r="G50" s="9">
        <v>100</v>
      </c>
      <c r="H50" s="9"/>
      <c r="I50" s="9"/>
    </row>
    <row r="51" spans="1:9" ht="12.75">
      <c r="A51" s="34" t="s">
        <v>103</v>
      </c>
      <c r="B51" s="15" t="s">
        <v>104</v>
      </c>
      <c r="C51" s="71"/>
      <c r="D51" s="9">
        <v>0</v>
      </c>
      <c r="E51" s="9">
        <v>20</v>
      </c>
      <c r="F51" s="9">
        <v>20</v>
      </c>
      <c r="G51" s="9">
        <v>100</v>
      </c>
      <c r="H51" s="9"/>
      <c r="I51" s="9"/>
    </row>
    <row r="52" spans="1:9" ht="13.5" thickBot="1">
      <c r="A52" s="86" t="s">
        <v>105</v>
      </c>
      <c r="B52" s="17" t="s">
        <v>106</v>
      </c>
      <c r="C52" s="71">
        <v>18</v>
      </c>
      <c r="D52" s="9">
        <v>0</v>
      </c>
      <c r="E52" s="9">
        <v>20</v>
      </c>
      <c r="F52" s="9">
        <v>20</v>
      </c>
      <c r="G52" s="9">
        <v>100</v>
      </c>
      <c r="H52" s="9"/>
      <c r="I52" s="9"/>
    </row>
    <row r="53" spans="1:9" ht="22.5" customHeight="1">
      <c r="A53" s="52" t="s">
        <v>35</v>
      </c>
      <c r="B53" s="29"/>
      <c r="C53" s="70"/>
      <c r="D53" s="90">
        <v>0</v>
      </c>
      <c r="E53" s="11">
        <f>SUM(E55:E57)</f>
        <v>60</v>
      </c>
      <c r="F53" s="81">
        <f>SUM(F55:F57)</f>
        <v>60</v>
      </c>
      <c r="G53" s="11">
        <f>SUM(G55:G57)</f>
        <v>300</v>
      </c>
      <c r="H53" s="11">
        <f>SUM(D53:G53)</f>
        <v>420</v>
      </c>
      <c r="I53" s="11">
        <f>SUM(D53:G53)</f>
        <v>420</v>
      </c>
    </row>
    <row r="54" spans="1:9" ht="13.5" thickBot="1">
      <c r="A54" s="20" t="s">
        <v>11</v>
      </c>
      <c r="B54" s="20"/>
      <c r="C54" s="106"/>
      <c r="D54" s="24"/>
      <c r="E54" s="12"/>
      <c r="F54" s="23"/>
      <c r="G54" s="12"/>
      <c r="H54" s="12"/>
      <c r="I54" s="12"/>
    </row>
    <row r="55" spans="1:9" ht="12.75">
      <c r="A55" s="85" t="s">
        <v>107</v>
      </c>
      <c r="B55" s="97" t="s">
        <v>108</v>
      </c>
      <c r="C55" s="71"/>
      <c r="D55" s="20">
        <v>0</v>
      </c>
      <c r="E55" s="9">
        <v>20</v>
      </c>
      <c r="F55" s="14">
        <v>20</v>
      </c>
      <c r="G55" s="9">
        <v>100</v>
      </c>
      <c r="H55" s="9"/>
      <c r="I55" s="9"/>
    </row>
    <row r="56" spans="1:9" ht="12.75">
      <c r="A56" s="34" t="s">
        <v>122</v>
      </c>
      <c r="B56" s="25" t="s">
        <v>108</v>
      </c>
      <c r="C56" s="71"/>
      <c r="D56" s="20">
        <v>0</v>
      </c>
      <c r="E56" s="9">
        <v>20</v>
      </c>
      <c r="F56" s="14">
        <v>20</v>
      </c>
      <c r="G56" s="9">
        <v>100</v>
      </c>
      <c r="H56" s="9"/>
      <c r="I56" s="9"/>
    </row>
    <row r="57" spans="1:9" ht="13.5" thickBot="1">
      <c r="A57" s="86" t="s">
        <v>116</v>
      </c>
      <c r="B57" s="16" t="s">
        <v>108</v>
      </c>
      <c r="C57" s="74">
        <v>18</v>
      </c>
      <c r="D57" s="24">
        <v>0</v>
      </c>
      <c r="E57" s="12">
        <v>20</v>
      </c>
      <c r="F57" s="23">
        <v>20</v>
      </c>
      <c r="G57" s="12">
        <v>100</v>
      </c>
      <c r="H57" s="12"/>
      <c r="I57" s="12"/>
    </row>
    <row r="58" spans="1:9" ht="22.5" customHeight="1" thickBot="1">
      <c r="A58" s="83"/>
      <c r="B58" s="114" t="s">
        <v>12</v>
      </c>
      <c r="C58" s="72">
        <f>SUM(C32:C57)</f>
        <v>236</v>
      </c>
      <c r="D58" s="115">
        <v>800</v>
      </c>
      <c r="E58" s="72">
        <v>490</v>
      </c>
      <c r="F58" s="72">
        <v>550</v>
      </c>
      <c r="G58" s="115">
        <v>3270</v>
      </c>
      <c r="H58" s="72">
        <f>SUM(D58:G58)</f>
        <v>5110</v>
      </c>
      <c r="I58" s="17">
        <f>SUM(I32:I54)</f>
        <v>5110</v>
      </c>
    </row>
    <row r="59" spans="1:9" ht="26.25" thickBot="1">
      <c r="A59" s="44" t="s">
        <v>93</v>
      </c>
      <c r="B59" s="45"/>
      <c r="C59" s="64" t="s">
        <v>37</v>
      </c>
      <c r="D59" s="58" t="s">
        <v>2</v>
      </c>
      <c r="E59" s="58" t="s">
        <v>3</v>
      </c>
      <c r="F59" s="58" t="s">
        <v>4</v>
      </c>
      <c r="G59" s="58" t="s">
        <v>5</v>
      </c>
      <c r="H59" s="58" t="s">
        <v>6</v>
      </c>
      <c r="I59" s="58" t="s">
        <v>7</v>
      </c>
    </row>
    <row r="60" spans="1:9" ht="22.5" customHeight="1">
      <c r="A60" s="65" t="s">
        <v>94</v>
      </c>
      <c r="B60" s="53"/>
      <c r="C60" s="75">
        <v>50</v>
      </c>
      <c r="D60" s="56">
        <v>1500</v>
      </c>
      <c r="E60" s="56">
        <v>300</v>
      </c>
      <c r="F60" s="56">
        <v>4000</v>
      </c>
      <c r="G60" s="56"/>
      <c r="H60" s="56">
        <f>SUM(D60:G60)</f>
        <v>5800</v>
      </c>
      <c r="I60" s="57">
        <f>SUM(D60:G60)</f>
        <v>5800</v>
      </c>
    </row>
    <row r="61" spans="1:10" ht="20.25" customHeight="1" thickBot="1">
      <c r="A61" s="116"/>
      <c r="B61" s="114" t="s">
        <v>13</v>
      </c>
      <c r="C61" s="110">
        <f>SUM(C60:C60)</f>
        <v>50</v>
      </c>
      <c r="D61" s="110">
        <f>SUM(D60:D60)</f>
        <v>1500</v>
      </c>
      <c r="E61" s="72">
        <f>SUM(E60:E60)</f>
        <v>300</v>
      </c>
      <c r="F61" s="72">
        <f>SUM(F60:F60)</f>
        <v>4000</v>
      </c>
      <c r="G61" s="72"/>
      <c r="H61" s="72">
        <f>SUM(D61:G61)</f>
        <v>5800</v>
      </c>
      <c r="I61" s="46">
        <f>SUM(D61:G61)</f>
        <v>5800</v>
      </c>
      <c r="J61" s="37"/>
    </row>
    <row r="62" spans="1:9" ht="43.5" customHeight="1" thickBot="1">
      <c r="A62" s="185" t="s">
        <v>31</v>
      </c>
      <c r="B62" s="186"/>
      <c r="C62" s="68"/>
      <c r="D62" s="55" t="s">
        <v>112</v>
      </c>
      <c r="E62" s="55" t="s">
        <v>3</v>
      </c>
      <c r="F62" s="38" t="s">
        <v>14</v>
      </c>
      <c r="G62" s="38" t="s">
        <v>26</v>
      </c>
      <c r="H62" s="38" t="s">
        <v>28</v>
      </c>
      <c r="I62" s="54"/>
    </row>
    <row r="63" spans="1:9" ht="13.5" thickBot="1">
      <c r="A63" s="66" t="s">
        <v>15</v>
      </c>
      <c r="B63" s="67"/>
      <c r="C63" s="82">
        <v>30</v>
      </c>
      <c r="D63" s="108"/>
      <c r="E63" s="8">
        <v>1200</v>
      </c>
      <c r="F63" s="8"/>
      <c r="G63" s="8"/>
      <c r="H63" s="8"/>
      <c r="I63" s="8"/>
    </row>
    <row r="64" spans="1:9" ht="13.5" thickBot="1">
      <c r="A64" s="66" t="s">
        <v>16</v>
      </c>
      <c r="B64" s="67"/>
      <c r="C64" s="107"/>
      <c r="D64" s="20"/>
      <c r="E64" s="9"/>
      <c r="F64" s="9">
        <v>100</v>
      </c>
      <c r="G64" s="9"/>
      <c r="H64" s="9"/>
      <c r="I64" s="15"/>
    </row>
    <row r="65" spans="1:9" ht="34.5" customHeight="1" thickBot="1">
      <c r="A65" s="26" t="s">
        <v>26</v>
      </c>
      <c r="B65" s="2"/>
      <c r="C65" s="82"/>
      <c r="D65" s="20"/>
      <c r="E65" s="9"/>
      <c r="F65" s="9"/>
      <c r="G65" s="9">
        <v>200</v>
      </c>
      <c r="H65" s="9"/>
      <c r="I65" s="15"/>
    </row>
    <row r="66" spans="1:9" ht="33.75" customHeight="1" thickBot="1">
      <c r="A66" s="24" t="s">
        <v>44</v>
      </c>
      <c r="B66" s="13"/>
      <c r="C66" s="82"/>
      <c r="D66" s="20"/>
      <c r="E66" s="9"/>
      <c r="F66" s="9"/>
      <c r="G66" s="91"/>
      <c r="H66" s="9">
        <v>800</v>
      </c>
      <c r="I66" s="15"/>
    </row>
    <row r="67" spans="1:9" ht="33.75" customHeight="1" thickBot="1">
      <c r="A67" s="24" t="s">
        <v>111</v>
      </c>
      <c r="B67" s="13"/>
      <c r="C67" s="82"/>
      <c r="D67" s="20">
        <v>3120</v>
      </c>
      <c r="E67" s="9"/>
      <c r="F67" s="9"/>
      <c r="G67" s="91"/>
      <c r="H67" s="9"/>
      <c r="I67" s="15"/>
    </row>
    <row r="68" spans="1:9" ht="33.75" customHeight="1" thickBot="1">
      <c r="A68" s="24" t="s">
        <v>43</v>
      </c>
      <c r="B68" s="13"/>
      <c r="C68" s="83">
        <v>100</v>
      </c>
      <c r="D68" s="24"/>
      <c r="E68" s="12"/>
      <c r="F68" s="12"/>
      <c r="G68" s="12"/>
      <c r="H68" s="12"/>
      <c r="I68" s="17"/>
    </row>
    <row r="69" spans="1:9" ht="22.5" customHeight="1" thickBot="1">
      <c r="A69" s="27" t="s">
        <v>32</v>
      </c>
      <c r="B69" s="28"/>
      <c r="C69" s="77">
        <f>SUM(C63:C68)</f>
        <v>130</v>
      </c>
      <c r="D69" s="28">
        <v>3120</v>
      </c>
      <c r="E69" s="28">
        <f>SUM(E63:E65)</f>
        <v>1200</v>
      </c>
      <c r="F69" s="28">
        <f>SUM(F64:F65)</f>
        <v>100</v>
      </c>
      <c r="G69" s="28">
        <f>SUM(G64:G68)</f>
        <v>200</v>
      </c>
      <c r="H69" s="1">
        <f>SUM(H65:H68)</f>
        <v>800</v>
      </c>
      <c r="I69" s="27">
        <f>SUM(D69:H69)</f>
        <v>5420</v>
      </c>
    </row>
    <row r="70" spans="1:9" ht="33.75" customHeight="1" thickBot="1">
      <c r="A70" s="177" t="s">
        <v>17</v>
      </c>
      <c r="B70" s="178"/>
      <c r="C70" s="50"/>
      <c r="D70" s="29"/>
      <c r="E70" s="29"/>
      <c r="F70" s="29"/>
      <c r="G70" s="29"/>
      <c r="H70" s="29"/>
      <c r="I70" s="100">
        <f>SUM(I5+I17+I58+I60+I69)</f>
        <v>20650</v>
      </c>
    </row>
    <row r="71" spans="1:9" ht="21" customHeight="1" thickBot="1">
      <c r="A71" s="179"/>
      <c r="B71" s="180"/>
      <c r="C71" s="26"/>
      <c r="D71" s="49" t="s">
        <v>18</v>
      </c>
      <c r="E71" s="1"/>
      <c r="F71" s="1"/>
      <c r="G71" s="30"/>
      <c r="H71" s="98">
        <v>5800</v>
      </c>
      <c r="I71" s="9"/>
    </row>
    <row r="72" spans="1:13" ht="24.75" customHeight="1" thickBot="1">
      <c r="A72" s="179"/>
      <c r="B72" s="180"/>
      <c r="C72" s="26"/>
      <c r="D72" s="49" t="s">
        <v>27</v>
      </c>
      <c r="E72" s="1"/>
      <c r="F72" s="1"/>
      <c r="G72" s="30"/>
      <c r="H72" s="99">
        <v>10380</v>
      </c>
      <c r="I72" s="12"/>
      <c r="J72" s="37"/>
      <c r="K72" s="37"/>
      <c r="L72" s="37"/>
      <c r="M72" s="84"/>
    </row>
    <row r="73" spans="1:12" ht="13.5" thickBot="1">
      <c r="A73" s="181"/>
      <c r="B73" s="182"/>
      <c r="C73" s="60"/>
      <c r="D73" s="61" t="s">
        <v>38</v>
      </c>
      <c r="E73" s="41"/>
      <c r="F73" s="41"/>
      <c r="G73" s="62"/>
      <c r="H73" s="63" t="s">
        <v>109</v>
      </c>
      <c r="I73" s="69">
        <f>(526*30)</f>
        <v>15780</v>
      </c>
      <c r="L73" s="37"/>
    </row>
    <row r="74" spans="1:9" ht="13.5" thickBot="1">
      <c r="A74" s="10"/>
      <c r="B74" s="10"/>
      <c r="C74" s="48" t="s">
        <v>39</v>
      </c>
      <c r="D74" s="49"/>
      <c r="E74" s="1"/>
      <c r="F74" s="1"/>
      <c r="G74" s="30"/>
      <c r="H74" s="30"/>
      <c r="I74" s="78">
        <f>SUM(I70:I73)</f>
        <v>36430</v>
      </c>
    </row>
    <row r="75" spans="1:9" ht="18.75" customHeight="1">
      <c r="A75" s="10"/>
      <c r="B75" s="10"/>
      <c r="C75" s="10"/>
      <c r="D75" s="25"/>
      <c r="E75" s="10"/>
      <c r="F75" s="10"/>
      <c r="G75" s="47"/>
      <c r="H75" s="47"/>
      <c r="I75" s="10"/>
    </row>
    <row r="76" spans="1:11" ht="12.75">
      <c r="A76" s="10"/>
      <c r="B76" s="10"/>
      <c r="C76" s="10"/>
      <c r="D76" s="25"/>
      <c r="E76" s="10"/>
      <c r="F76" s="10"/>
      <c r="G76" s="47"/>
      <c r="H76" s="47"/>
      <c r="I76" s="10"/>
      <c r="J76" s="84"/>
      <c r="K76" s="84"/>
    </row>
    <row r="77" spans="1:11" ht="12.75">
      <c r="A77" s="10"/>
      <c r="B77" s="10"/>
      <c r="C77" s="10"/>
      <c r="D77" s="25"/>
      <c r="E77" s="10"/>
      <c r="F77" s="10"/>
      <c r="G77" s="47"/>
      <c r="H77" s="47"/>
      <c r="I77" s="10"/>
      <c r="K77" s="37"/>
    </row>
    <row r="78" spans="1:11" ht="33.75" customHeight="1">
      <c r="A78" s="10"/>
      <c r="B78" s="10"/>
      <c r="C78" s="10"/>
      <c r="D78" s="25"/>
      <c r="E78" s="10"/>
      <c r="F78" s="10"/>
      <c r="G78" s="47"/>
      <c r="H78" s="47"/>
      <c r="I78" s="10"/>
      <c r="K78" s="84"/>
    </row>
    <row r="79" spans="1:9" ht="13.5" thickBot="1">
      <c r="A79" s="4"/>
      <c r="B79" s="4"/>
      <c r="C79" s="4"/>
      <c r="D79" s="4"/>
      <c r="E79" s="4"/>
      <c r="F79" s="4"/>
      <c r="G79" s="4"/>
      <c r="H79" s="4"/>
      <c r="I79" s="4"/>
    </row>
    <row r="80" spans="1:9" ht="27" thickBot="1">
      <c r="A80" s="40" t="s">
        <v>0</v>
      </c>
      <c r="B80" s="41"/>
      <c r="C80" s="41"/>
      <c r="D80" s="41"/>
      <c r="E80" s="41"/>
      <c r="F80" s="41"/>
      <c r="G80" s="41"/>
      <c r="H80" s="41"/>
      <c r="I80" s="42"/>
    </row>
    <row r="81" spans="1:9" ht="21" thickBot="1">
      <c r="A81" s="31" t="s">
        <v>117</v>
      </c>
      <c r="B81" s="29"/>
      <c r="C81" s="29"/>
      <c r="D81" s="1"/>
      <c r="E81" s="1"/>
      <c r="F81" s="1"/>
      <c r="G81" s="1"/>
      <c r="H81" s="1"/>
      <c r="I81" s="2"/>
    </row>
    <row r="82" spans="1:9" ht="13.5" thickBot="1">
      <c r="A82" s="26" t="s">
        <v>115</v>
      </c>
      <c r="B82" s="2"/>
      <c r="C82" s="173">
        <v>3000</v>
      </c>
      <c r="D82" s="174"/>
      <c r="E82" s="29"/>
      <c r="F82" s="10"/>
      <c r="G82" s="10"/>
      <c r="H82" s="10"/>
      <c r="I82" s="35"/>
    </row>
    <row r="83" spans="1:9" ht="13.5" thickBot="1">
      <c r="A83" s="26" t="s">
        <v>29</v>
      </c>
      <c r="B83" s="2"/>
      <c r="C83" s="173">
        <v>4850</v>
      </c>
      <c r="D83" s="174"/>
      <c r="E83" s="10" t="s">
        <v>110</v>
      </c>
      <c r="F83" s="10"/>
      <c r="G83" s="10"/>
      <c r="H83" s="10"/>
      <c r="I83" s="14"/>
    </row>
    <row r="84" spans="1:9" ht="13.5" thickBot="1">
      <c r="A84" s="26" t="s">
        <v>19</v>
      </c>
      <c r="B84" s="2"/>
      <c r="C84" s="173">
        <v>3500</v>
      </c>
      <c r="D84" s="174"/>
      <c r="E84" s="10" t="s">
        <v>113</v>
      </c>
      <c r="F84" s="10"/>
      <c r="G84" s="10"/>
      <c r="H84" s="10"/>
      <c r="I84" s="14"/>
    </row>
    <row r="85" spans="1:9" ht="13.5" thickBot="1">
      <c r="A85" s="26" t="s">
        <v>30</v>
      </c>
      <c r="B85" s="2"/>
      <c r="C85" s="173">
        <v>3500</v>
      </c>
      <c r="D85" s="174"/>
      <c r="E85" s="10" t="s">
        <v>114</v>
      </c>
      <c r="F85" s="10"/>
      <c r="G85" s="10"/>
      <c r="H85" s="10"/>
      <c r="I85" s="14"/>
    </row>
    <row r="86" spans="1:9" ht="13.5" thickBot="1">
      <c r="A86" s="26" t="s">
        <v>36</v>
      </c>
      <c r="B86" s="2"/>
      <c r="C86" s="173">
        <v>5800</v>
      </c>
      <c r="D86" s="174"/>
      <c r="E86" s="10"/>
      <c r="F86" s="10"/>
      <c r="G86" s="10"/>
      <c r="H86" s="10"/>
      <c r="I86" s="14"/>
    </row>
    <row r="87" spans="1:9" ht="33.75" customHeight="1" thickBot="1">
      <c r="A87" s="26" t="s">
        <v>33</v>
      </c>
      <c r="B87" s="2"/>
      <c r="C87" s="173">
        <v>15780</v>
      </c>
      <c r="D87" s="174"/>
      <c r="E87" s="10"/>
      <c r="F87" s="10"/>
      <c r="G87" s="10"/>
      <c r="H87" s="10"/>
      <c r="I87" s="14"/>
    </row>
    <row r="88" spans="1:12" ht="33.75" customHeight="1" thickBot="1">
      <c r="A88" s="43" t="s">
        <v>20</v>
      </c>
      <c r="B88" s="2"/>
      <c r="C88" s="175">
        <v>36430</v>
      </c>
      <c r="D88" s="176"/>
      <c r="E88" s="13"/>
      <c r="F88" s="13"/>
      <c r="G88" s="13"/>
      <c r="H88" s="13"/>
      <c r="I88" s="23"/>
      <c r="J88" s="37"/>
      <c r="L88" s="37"/>
    </row>
    <row r="89" spans="4:10" ht="33.75" customHeight="1">
      <c r="D89" s="37"/>
      <c r="J89" s="37"/>
    </row>
    <row r="90" ht="33.75" customHeight="1">
      <c r="D90" s="37"/>
    </row>
    <row r="91" ht="33.75" customHeight="1">
      <c r="D91" s="37"/>
    </row>
    <row r="92" spans="4:10" ht="33.75" customHeight="1">
      <c r="D92" s="37"/>
      <c r="J92" s="37"/>
    </row>
    <row r="93" ht="33.75" customHeight="1">
      <c r="D93" s="37"/>
    </row>
    <row r="94" ht="33.75" customHeight="1"/>
    <row r="95" ht="22.5" customHeight="1"/>
    <row r="96" ht="22.5" customHeight="1"/>
    <row r="97" ht="22.5" customHeight="1"/>
    <row r="98" ht="22.5" customHeight="1"/>
    <row r="99" ht="37.5" customHeight="1"/>
  </sheetData>
  <mergeCells count="12">
    <mergeCell ref="A4:B4"/>
    <mergeCell ref="A16:B16"/>
    <mergeCell ref="A31:B31"/>
    <mergeCell ref="A62:B62"/>
    <mergeCell ref="C86:D86"/>
    <mergeCell ref="C88:D88"/>
    <mergeCell ref="A70:B73"/>
    <mergeCell ref="C87:D87"/>
    <mergeCell ref="C82:D82"/>
    <mergeCell ref="C83:D83"/>
    <mergeCell ref="C84:D84"/>
    <mergeCell ref="C85:D85"/>
  </mergeCells>
  <printOptions/>
  <pageMargins left="0.75" right="0.75" top="1" bottom="1" header="0.4921259845" footer="0.4921259845"/>
  <pageSetup orientation="landscape" paperSize="9" scale="91" r:id="rId1"/>
  <rowBreaks count="2" manualBreakCount="2">
    <brk id="30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46">
      <selection activeCell="M81" sqref="M81"/>
    </sheetView>
  </sheetViews>
  <sheetFormatPr defaultColWidth="11.421875" defaultRowHeight="12.75"/>
  <cols>
    <col min="1" max="1" width="13.8515625" style="0" customWidth="1"/>
    <col min="2" max="2" width="39.7109375" style="0" customWidth="1"/>
    <col min="3" max="3" width="11.421875" style="0" customWidth="1"/>
    <col min="4" max="4" width="10.140625" style="0" customWidth="1"/>
    <col min="7" max="7" width="10.8515625" style="0" customWidth="1"/>
    <col min="8" max="8" width="9.8515625" style="0" customWidth="1"/>
    <col min="9" max="9" width="9.7109375" style="0" customWidth="1"/>
  </cols>
  <sheetData>
    <row r="1" spans="1:9" ht="27" thickBot="1">
      <c r="A1" s="40" t="s">
        <v>0</v>
      </c>
      <c r="B1" s="41"/>
      <c r="C1" s="41"/>
      <c r="D1" s="41"/>
      <c r="E1" s="41"/>
      <c r="F1" s="41"/>
      <c r="G1" s="41"/>
      <c r="H1" s="41"/>
      <c r="I1" s="42"/>
    </row>
    <row r="2" spans="1:9" ht="21" thickBot="1">
      <c r="A2" s="3" t="s">
        <v>127</v>
      </c>
      <c r="B2" s="22"/>
      <c r="C2" s="29"/>
      <c r="D2" s="29"/>
      <c r="E2" s="29"/>
      <c r="F2" s="29"/>
      <c r="G2" s="29"/>
      <c r="H2" s="29"/>
      <c r="I2" s="22"/>
    </row>
    <row r="3" spans="1:9" ht="13.5" customHeight="1" thickBot="1">
      <c r="A3" s="39" t="s">
        <v>1</v>
      </c>
      <c r="B3" s="28"/>
      <c r="C3" s="1"/>
      <c r="D3" s="1"/>
      <c r="E3" s="1"/>
      <c r="F3" s="1"/>
      <c r="G3" s="1"/>
      <c r="H3" s="1"/>
      <c r="I3" s="2"/>
    </row>
    <row r="4" spans="1:9" ht="26.25" thickBot="1">
      <c r="A4" s="183" t="s">
        <v>128</v>
      </c>
      <c r="B4" s="184"/>
      <c r="C4" s="59" t="s">
        <v>37</v>
      </c>
      <c r="D4" s="5" t="s">
        <v>2</v>
      </c>
      <c r="E4" s="5" t="s">
        <v>3</v>
      </c>
      <c r="F4" s="5" t="s">
        <v>4</v>
      </c>
      <c r="G4" s="5" t="s">
        <v>5</v>
      </c>
      <c r="H4" s="6" t="s">
        <v>6</v>
      </c>
      <c r="I4" s="7" t="s">
        <v>7</v>
      </c>
    </row>
    <row r="5" spans="1:9" ht="13.5" thickBot="1">
      <c r="A5" s="21"/>
      <c r="B5" s="15" t="s">
        <v>59</v>
      </c>
      <c r="C5" s="70">
        <v>1</v>
      </c>
      <c r="D5" s="108">
        <v>0</v>
      </c>
      <c r="E5" s="140">
        <v>20</v>
      </c>
      <c r="F5" s="22">
        <v>20</v>
      </c>
      <c r="G5" s="8"/>
      <c r="H5" s="29">
        <f aca="true" t="shared" si="0" ref="H5:H13">SUM(D5:G5)</f>
        <v>40</v>
      </c>
      <c r="I5" s="11">
        <f>SUM(H5:H13)</f>
        <v>560</v>
      </c>
    </row>
    <row r="6" spans="1:9" ht="12.75">
      <c r="A6" s="32"/>
      <c r="B6" s="11" t="s">
        <v>50</v>
      </c>
      <c r="C6" s="71">
        <v>1</v>
      </c>
      <c r="D6" s="20">
        <v>0</v>
      </c>
      <c r="E6" s="91">
        <v>20</v>
      </c>
      <c r="F6" s="14">
        <v>20</v>
      </c>
      <c r="G6" s="9"/>
      <c r="H6" s="10">
        <f t="shared" si="0"/>
        <v>40</v>
      </c>
      <c r="I6" s="9"/>
    </row>
    <row r="7" spans="1:9" ht="12.75">
      <c r="A7" s="32"/>
      <c r="B7" s="15" t="s">
        <v>40</v>
      </c>
      <c r="C7" s="71">
        <v>3</v>
      </c>
      <c r="D7" s="20">
        <v>0</v>
      </c>
      <c r="E7" s="91">
        <v>20</v>
      </c>
      <c r="F7" s="14">
        <v>50</v>
      </c>
      <c r="G7" s="9"/>
      <c r="H7" s="10">
        <f t="shared" si="0"/>
        <v>70</v>
      </c>
      <c r="I7" s="9"/>
    </row>
    <row r="8" spans="1:9" ht="12.75">
      <c r="A8" s="32"/>
      <c r="B8" s="15" t="s">
        <v>129</v>
      </c>
      <c r="C8" s="71">
        <v>1</v>
      </c>
      <c r="D8" s="20">
        <v>0</v>
      </c>
      <c r="E8" s="91">
        <v>20</v>
      </c>
      <c r="F8" s="14">
        <v>20</v>
      </c>
      <c r="G8" s="9"/>
      <c r="H8" s="10">
        <f>SUM(D8:G8)</f>
        <v>40</v>
      </c>
      <c r="I8" s="9"/>
    </row>
    <row r="9" spans="1:9" ht="12.75">
      <c r="A9" s="32"/>
      <c r="B9" s="15" t="s">
        <v>130</v>
      </c>
      <c r="C9" s="71">
        <v>1</v>
      </c>
      <c r="D9" s="20">
        <v>90</v>
      </c>
      <c r="E9" s="91">
        <v>20</v>
      </c>
      <c r="F9" s="14">
        <v>10</v>
      </c>
      <c r="G9" s="9"/>
      <c r="H9" s="10">
        <f>SUM(D9:G9)</f>
        <v>120</v>
      </c>
      <c r="I9" s="9"/>
    </row>
    <row r="10" spans="1:9" ht="12.75">
      <c r="A10" s="32"/>
      <c r="B10" s="15" t="s">
        <v>56</v>
      </c>
      <c r="C10" s="71">
        <v>1</v>
      </c>
      <c r="D10" s="20">
        <v>0</v>
      </c>
      <c r="E10" s="91">
        <v>20</v>
      </c>
      <c r="F10" s="14">
        <v>30</v>
      </c>
      <c r="G10" s="9"/>
      <c r="H10" s="10">
        <f t="shared" si="0"/>
        <v>50</v>
      </c>
      <c r="I10" s="9"/>
    </row>
    <row r="11" spans="1:9" ht="12.75">
      <c r="A11" s="32"/>
      <c r="B11" s="15" t="s">
        <v>132</v>
      </c>
      <c r="C11" s="71">
        <v>3</v>
      </c>
      <c r="D11" s="20">
        <v>0</v>
      </c>
      <c r="E11" s="91">
        <v>20</v>
      </c>
      <c r="F11" s="14">
        <v>30</v>
      </c>
      <c r="G11" s="9"/>
      <c r="H11" s="10">
        <f t="shared" si="0"/>
        <v>50</v>
      </c>
      <c r="I11" s="9"/>
    </row>
    <row r="12" spans="1:9" ht="12.75">
      <c r="A12" s="32"/>
      <c r="B12" s="168" t="s">
        <v>174</v>
      </c>
      <c r="C12" s="71">
        <v>1</v>
      </c>
      <c r="D12" s="20">
        <v>0</v>
      </c>
      <c r="E12" s="91">
        <v>20</v>
      </c>
      <c r="F12" s="14">
        <v>10</v>
      </c>
      <c r="G12" s="9"/>
      <c r="H12" s="10">
        <f t="shared" si="0"/>
        <v>30</v>
      </c>
      <c r="I12" s="9"/>
    </row>
    <row r="13" spans="1:9" ht="13.5" thickBot="1">
      <c r="A13" s="33"/>
      <c r="B13" s="17" t="s">
        <v>131</v>
      </c>
      <c r="C13" s="71">
        <v>5</v>
      </c>
      <c r="D13" s="20">
        <v>0</v>
      </c>
      <c r="E13" s="12">
        <v>20</v>
      </c>
      <c r="F13" s="14">
        <v>100</v>
      </c>
      <c r="G13" s="9"/>
      <c r="H13" s="10">
        <f t="shared" si="0"/>
        <v>120</v>
      </c>
      <c r="I13" s="9"/>
    </row>
    <row r="14" spans="1:9" ht="13.5" thickBot="1">
      <c r="A14" s="146"/>
      <c r="B14" s="77" t="s">
        <v>153</v>
      </c>
      <c r="C14" s="87">
        <f>SUM(C5:C13)</f>
        <v>17</v>
      </c>
      <c r="D14" s="77">
        <f>SUM(D5:D13)</f>
        <v>90</v>
      </c>
      <c r="E14" s="77">
        <f>SUM(E5:E13)</f>
        <v>180</v>
      </c>
      <c r="F14" s="77">
        <f>SUM(F5:F13)</f>
        <v>290</v>
      </c>
      <c r="G14" s="77"/>
      <c r="H14" s="147">
        <f>SUM(H5:H13)</f>
        <v>560</v>
      </c>
      <c r="I14" s="73"/>
    </row>
    <row r="15" spans="1:9" ht="26.25" thickBot="1">
      <c r="A15" s="199" t="s">
        <v>134</v>
      </c>
      <c r="B15" s="200"/>
      <c r="C15" s="117" t="s">
        <v>37</v>
      </c>
      <c r="D15" s="7" t="s">
        <v>2</v>
      </c>
      <c r="E15" s="7" t="s">
        <v>3</v>
      </c>
      <c r="F15" s="7" t="s">
        <v>4</v>
      </c>
      <c r="G15" s="7" t="s">
        <v>5</v>
      </c>
      <c r="H15" s="93" t="s">
        <v>6</v>
      </c>
      <c r="I15" s="7" t="s">
        <v>7</v>
      </c>
    </row>
    <row r="16" spans="1:9" ht="18">
      <c r="A16" s="121"/>
      <c r="B16" s="124" t="s">
        <v>175</v>
      </c>
      <c r="C16" s="125">
        <v>3</v>
      </c>
      <c r="D16" s="127">
        <v>0</v>
      </c>
      <c r="E16" s="128">
        <v>30</v>
      </c>
      <c r="F16" s="128">
        <v>30</v>
      </c>
      <c r="G16" s="128"/>
      <c r="H16" s="128">
        <f>SUM(D16:G16)</f>
        <v>60</v>
      </c>
      <c r="I16" s="129">
        <f>SUM(H16:H18)</f>
        <v>220</v>
      </c>
    </row>
    <row r="17" spans="1:9" ht="18">
      <c r="A17" s="122"/>
      <c r="B17" s="126" t="s">
        <v>135</v>
      </c>
      <c r="C17" s="136">
        <v>3</v>
      </c>
      <c r="D17" s="130">
        <v>0</v>
      </c>
      <c r="E17" s="131">
        <v>30</v>
      </c>
      <c r="F17" s="131">
        <v>50</v>
      </c>
      <c r="G17" s="131"/>
      <c r="H17" s="131">
        <f>SUM(D17:G17)</f>
        <v>80</v>
      </c>
      <c r="I17" s="132"/>
    </row>
    <row r="18" spans="1:9" ht="18.75" thickBot="1">
      <c r="A18" s="123"/>
      <c r="B18" s="15" t="s">
        <v>131</v>
      </c>
      <c r="C18" s="137">
        <v>5</v>
      </c>
      <c r="D18" s="133">
        <v>0</v>
      </c>
      <c r="E18" s="134">
        <v>30</v>
      </c>
      <c r="F18" s="134">
        <v>50</v>
      </c>
      <c r="G18" s="134"/>
      <c r="H18" s="134">
        <f>SUM(D18:G18)</f>
        <v>80</v>
      </c>
      <c r="I18" s="135"/>
    </row>
    <row r="19" spans="1:9" ht="13.5" thickBot="1">
      <c r="A19" s="146"/>
      <c r="B19" s="77" t="s">
        <v>154</v>
      </c>
      <c r="C19" s="87">
        <f>SUM(C16:C18)</f>
        <v>11</v>
      </c>
      <c r="D19" s="77">
        <f>SUM(D16:D18)</f>
        <v>0</v>
      </c>
      <c r="E19" s="77">
        <f>SUM(E16:E18)</f>
        <v>90</v>
      </c>
      <c r="F19" s="77">
        <f>SUM(F16:F18)</f>
        <v>130</v>
      </c>
      <c r="G19" s="77"/>
      <c r="H19" s="147">
        <f>SUM(H16:H18)</f>
        <v>220</v>
      </c>
      <c r="I19" s="73"/>
    </row>
    <row r="20" spans="1:9" ht="26.25" thickBot="1">
      <c r="A20" s="197" t="s">
        <v>133</v>
      </c>
      <c r="B20" s="198"/>
      <c r="C20" s="118" t="s">
        <v>37</v>
      </c>
      <c r="D20" s="119" t="s">
        <v>2</v>
      </c>
      <c r="E20" s="119" t="s">
        <v>3</v>
      </c>
      <c r="F20" s="119" t="s">
        <v>4</v>
      </c>
      <c r="G20" s="119" t="s">
        <v>5</v>
      </c>
      <c r="H20" s="120" t="s">
        <v>6</v>
      </c>
      <c r="I20" s="119" t="s">
        <v>7</v>
      </c>
    </row>
    <row r="21" spans="1:9" ht="12.75">
      <c r="A21" s="32" t="s">
        <v>193</v>
      </c>
      <c r="B21" s="15" t="s">
        <v>138</v>
      </c>
      <c r="C21" s="80">
        <v>6</v>
      </c>
      <c r="D21" s="8">
        <v>200</v>
      </c>
      <c r="E21" s="29">
        <v>50</v>
      </c>
      <c r="F21" s="8">
        <v>20</v>
      </c>
      <c r="G21" s="29">
        <v>100</v>
      </c>
      <c r="H21" s="8">
        <f aca="true" t="shared" si="1" ref="H21:H28">SUM(D21:G21)</f>
        <v>370</v>
      </c>
      <c r="I21" s="11">
        <f>SUM(H21:H28)</f>
        <v>2360</v>
      </c>
    </row>
    <row r="22" spans="1:9" ht="12.75">
      <c r="A22" s="32" t="s">
        <v>194</v>
      </c>
      <c r="B22" s="15" t="s">
        <v>190</v>
      </c>
      <c r="C22" s="79">
        <v>6</v>
      </c>
      <c r="D22" s="9">
        <v>200</v>
      </c>
      <c r="E22" s="10">
        <v>50</v>
      </c>
      <c r="F22" s="9">
        <v>20</v>
      </c>
      <c r="G22" s="10">
        <v>100</v>
      </c>
      <c r="H22" s="9">
        <f t="shared" si="1"/>
        <v>370</v>
      </c>
      <c r="I22" s="91"/>
    </row>
    <row r="23" spans="1:9" ht="12.75">
      <c r="A23" s="32" t="s">
        <v>139</v>
      </c>
      <c r="B23" s="15" t="s">
        <v>136</v>
      </c>
      <c r="C23" s="79">
        <v>6</v>
      </c>
      <c r="D23" s="9">
        <v>200</v>
      </c>
      <c r="E23" s="10">
        <v>50</v>
      </c>
      <c r="F23" s="9">
        <v>20</v>
      </c>
      <c r="G23" s="10">
        <v>100</v>
      </c>
      <c r="H23" s="9">
        <f t="shared" si="1"/>
        <v>370</v>
      </c>
      <c r="I23" s="9"/>
    </row>
    <row r="24" spans="1:9" ht="12.75">
      <c r="A24" s="32" t="s">
        <v>140</v>
      </c>
      <c r="B24" s="15" t="s">
        <v>137</v>
      </c>
      <c r="C24" s="79">
        <v>6</v>
      </c>
      <c r="D24" s="9">
        <v>0</v>
      </c>
      <c r="E24" s="10">
        <v>50</v>
      </c>
      <c r="F24" s="9">
        <v>20</v>
      </c>
      <c r="G24" s="10">
        <v>100</v>
      </c>
      <c r="H24" s="9">
        <f t="shared" si="1"/>
        <v>170</v>
      </c>
      <c r="I24" s="9"/>
    </row>
    <row r="25" spans="1:9" ht="12.75">
      <c r="A25" s="32" t="s">
        <v>195</v>
      </c>
      <c r="B25" s="15" t="s">
        <v>191</v>
      </c>
      <c r="C25" s="79">
        <v>6</v>
      </c>
      <c r="D25" s="9">
        <v>0</v>
      </c>
      <c r="E25" s="10">
        <v>50</v>
      </c>
      <c r="F25" s="9">
        <v>20</v>
      </c>
      <c r="G25" s="10">
        <v>100</v>
      </c>
      <c r="H25" s="9">
        <f t="shared" si="1"/>
        <v>170</v>
      </c>
      <c r="I25" s="9"/>
    </row>
    <row r="26" spans="1:9" ht="12.75">
      <c r="A26" s="32" t="s">
        <v>196</v>
      </c>
      <c r="B26" s="88" t="s">
        <v>189</v>
      </c>
      <c r="C26" s="79">
        <v>6</v>
      </c>
      <c r="D26" s="9">
        <v>200</v>
      </c>
      <c r="E26" s="10">
        <v>50</v>
      </c>
      <c r="F26" s="9">
        <v>20</v>
      </c>
      <c r="G26" s="10">
        <v>100</v>
      </c>
      <c r="H26" s="9">
        <f t="shared" si="1"/>
        <v>370</v>
      </c>
      <c r="I26" s="9"/>
    </row>
    <row r="27" spans="1:9" ht="12.75">
      <c r="A27" s="32" t="s">
        <v>197</v>
      </c>
      <c r="B27" s="15" t="s">
        <v>192</v>
      </c>
      <c r="C27" s="79">
        <v>6</v>
      </c>
      <c r="D27" s="9">
        <v>0</v>
      </c>
      <c r="E27" s="10">
        <v>50</v>
      </c>
      <c r="F27" s="9">
        <v>20</v>
      </c>
      <c r="G27" s="10">
        <v>100</v>
      </c>
      <c r="H27" s="9">
        <f t="shared" si="1"/>
        <v>170</v>
      </c>
      <c r="I27" s="9"/>
    </row>
    <row r="28" spans="1:9" ht="13.5" thickBot="1">
      <c r="A28" s="32" t="s">
        <v>198</v>
      </c>
      <c r="B28" s="15" t="s">
        <v>188</v>
      </c>
      <c r="C28" s="79">
        <v>6</v>
      </c>
      <c r="D28" s="9">
        <v>200</v>
      </c>
      <c r="E28" s="10">
        <v>50</v>
      </c>
      <c r="F28" s="9">
        <v>20</v>
      </c>
      <c r="G28" s="10">
        <v>100</v>
      </c>
      <c r="H28" s="9">
        <f t="shared" si="1"/>
        <v>370</v>
      </c>
      <c r="I28" s="9"/>
    </row>
    <row r="29" spans="1:9" ht="13.5" thickBot="1">
      <c r="A29" s="112"/>
      <c r="B29" s="77" t="s">
        <v>9</v>
      </c>
      <c r="C29" s="87">
        <f aca="true" t="shared" si="2" ref="C29:H29">SUM(C21:C28)</f>
        <v>48</v>
      </c>
      <c r="D29" s="77">
        <f t="shared" si="2"/>
        <v>1000</v>
      </c>
      <c r="E29" s="77">
        <f t="shared" si="2"/>
        <v>400</v>
      </c>
      <c r="F29" s="77">
        <f t="shared" si="2"/>
        <v>160</v>
      </c>
      <c r="G29" s="77">
        <f t="shared" si="2"/>
        <v>800</v>
      </c>
      <c r="H29" s="87">
        <f t="shared" si="2"/>
        <v>2360</v>
      </c>
      <c r="I29" s="73"/>
    </row>
    <row r="30" spans="1:9" ht="26.25" thickBot="1">
      <c r="A30" s="183" t="s">
        <v>92</v>
      </c>
      <c r="B30" s="184"/>
      <c r="C30" s="59" t="s">
        <v>37</v>
      </c>
      <c r="D30" s="18" t="s">
        <v>2</v>
      </c>
      <c r="E30" s="5" t="s">
        <v>3</v>
      </c>
      <c r="F30" s="5" t="s">
        <v>4</v>
      </c>
      <c r="G30" s="5" t="s">
        <v>5</v>
      </c>
      <c r="H30" s="19" t="s">
        <v>6</v>
      </c>
      <c r="I30" s="5" t="s">
        <v>7</v>
      </c>
    </row>
    <row r="31" spans="1:9" ht="19.5" thickBot="1">
      <c r="A31" s="51" t="s">
        <v>42</v>
      </c>
      <c r="B31" s="1"/>
      <c r="C31" s="73">
        <v>50</v>
      </c>
      <c r="D31" s="48">
        <v>150</v>
      </c>
      <c r="E31" s="27">
        <v>150</v>
      </c>
      <c r="F31" s="27">
        <v>150</v>
      </c>
      <c r="G31" s="27">
        <v>360</v>
      </c>
      <c r="H31" s="49">
        <f>SUM(D31:G31)</f>
        <v>810</v>
      </c>
      <c r="I31" s="8">
        <v>810</v>
      </c>
    </row>
    <row r="32" spans="1:9" ht="19.5" thickBot="1">
      <c r="A32" s="51" t="s">
        <v>82</v>
      </c>
      <c r="B32" s="1"/>
      <c r="C32" s="73">
        <v>42</v>
      </c>
      <c r="D32" s="48">
        <v>50</v>
      </c>
      <c r="E32" s="27">
        <v>0</v>
      </c>
      <c r="F32" s="27">
        <v>60</v>
      </c>
      <c r="G32" s="27">
        <v>60</v>
      </c>
      <c r="H32" s="49">
        <f>SUM(D32:G32)</f>
        <v>170</v>
      </c>
      <c r="I32" s="9">
        <v>170</v>
      </c>
    </row>
    <row r="33" spans="1:9" ht="15.75" thickBot="1">
      <c r="A33" s="51" t="s">
        <v>199</v>
      </c>
      <c r="B33" s="1"/>
      <c r="C33" s="77"/>
      <c r="D33" s="48">
        <f>SUM(D34:D34)</f>
        <v>0</v>
      </c>
      <c r="E33" s="48">
        <f>SUM(E34:E34)</f>
        <v>20</v>
      </c>
      <c r="F33" s="48">
        <f>SUM(F34:F34)</f>
        <v>20</v>
      </c>
      <c r="G33" s="27">
        <f>SUM(G34:G34)</f>
        <v>100</v>
      </c>
      <c r="H33" s="48">
        <f>SUM(D33:G33)</f>
        <v>140</v>
      </c>
      <c r="I33" s="167">
        <v>140</v>
      </c>
    </row>
    <row r="34" spans="1:9" ht="13.5" thickBot="1">
      <c r="A34" s="34"/>
      <c r="B34" s="8" t="s">
        <v>176</v>
      </c>
      <c r="C34" s="71">
        <v>6</v>
      </c>
      <c r="D34" s="9">
        <v>0</v>
      </c>
      <c r="E34" s="9">
        <v>20</v>
      </c>
      <c r="F34" s="9">
        <v>20</v>
      </c>
      <c r="G34" s="9">
        <v>100</v>
      </c>
      <c r="H34" s="20">
        <f>SUM(D34:G34)</f>
        <v>140</v>
      </c>
      <c r="I34" s="167"/>
    </row>
    <row r="35" spans="1:9" ht="19.5" thickBot="1">
      <c r="A35" s="52" t="s">
        <v>89</v>
      </c>
      <c r="B35" s="36"/>
      <c r="C35" s="70">
        <v>50</v>
      </c>
      <c r="D35" s="27">
        <v>0</v>
      </c>
      <c r="E35" s="27">
        <v>0</v>
      </c>
      <c r="F35" s="27">
        <v>0</v>
      </c>
      <c r="G35" s="27">
        <v>750</v>
      </c>
      <c r="H35" s="27">
        <f>SUM(D35:G35)</f>
        <v>750</v>
      </c>
      <c r="I35" s="9">
        <v>750</v>
      </c>
    </row>
    <row r="36" spans="1:9" ht="15">
      <c r="A36" s="52" t="s">
        <v>141</v>
      </c>
      <c r="B36" s="29"/>
      <c r="C36" s="139"/>
      <c r="D36" s="140"/>
      <c r="E36" s="140"/>
      <c r="F36" s="140"/>
      <c r="G36" s="140"/>
      <c r="H36" s="140"/>
      <c r="I36" s="15"/>
    </row>
    <row r="37" spans="1:9" ht="13.5" thickBot="1">
      <c r="A37" s="20" t="s">
        <v>200</v>
      </c>
      <c r="B37" s="10"/>
      <c r="C37" s="107">
        <v>16</v>
      </c>
      <c r="D37" s="15">
        <v>100</v>
      </c>
      <c r="E37" s="15">
        <v>20</v>
      </c>
      <c r="F37" s="15">
        <v>20</v>
      </c>
      <c r="G37" s="15">
        <v>200</v>
      </c>
      <c r="H37" s="15">
        <f>SUM(D37:G37)</f>
        <v>340</v>
      </c>
      <c r="I37" s="167">
        <v>340</v>
      </c>
    </row>
    <row r="38" spans="1:9" ht="13.5" customHeight="1" thickBot="1">
      <c r="A38" s="26" t="s">
        <v>201</v>
      </c>
      <c r="B38" s="1"/>
      <c r="C38" s="73">
        <v>6</v>
      </c>
      <c r="D38" s="27">
        <v>100</v>
      </c>
      <c r="E38" s="27">
        <v>20</v>
      </c>
      <c r="F38" s="27">
        <v>20</v>
      </c>
      <c r="G38" s="27">
        <v>100</v>
      </c>
      <c r="H38" s="27">
        <f>SUM(D38:G38)</f>
        <v>240</v>
      </c>
      <c r="I38" s="169">
        <v>240</v>
      </c>
    </row>
    <row r="39" spans="1:9" ht="13.5" customHeight="1" thickBot="1">
      <c r="A39" s="20" t="s">
        <v>202</v>
      </c>
      <c r="B39" s="10"/>
      <c r="C39" s="73">
        <v>6</v>
      </c>
      <c r="D39" s="15">
        <v>100</v>
      </c>
      <c r="E39" s="15">
        <v>20</v>
      </c>
      <c r="F39" s="15">
        <v>20</v>
      </c>
      <c r="G39" s="15"/>
      <c r="H39" s="15">
        <f>SUM(D39:G39)</f>
        <v>140</v>
      </c>
      <c r="I39" s="167">
        <v>140</v>
      </c>
    </row>
    <row r="40" spans="1:9" ht="18.75">
      <c r="A40" s="52" t="s">
        <v>91</v>
      </c>
      <c r="B40" s="29"/>
      <c r="C40" s="70"/>
      <c r="D40" s="11">
        <f>SUM(D42:D45)</f>
        <v>500</v>
      </c>
      <c r="E40" s="11">
        <f>SUM(E42:E45)</f>
        <v>60</v>
      </c>
      <c r="F40" s="11">
        <v>60</v>
      </c>
      <c r="G40" s="11">
        <f>SUM(G42:G45)</f>
        <v>300</v>
      </c>
      <c r="H40" s="11">
        <f>SUM(D40:G40)</f>
        <v>920</v>
      </c>
      <c r="I40" s="9">
        <v>920</v>
      </c>
    </row>
    <row r="41" spans="1:9" ht="13.5" thickBot="1">
      <c r="A41" s="24" t="s">
        <v>11</v>
      </c>
      <c r="B41" s="13"/>
      <c r="C41" s="104"/>
      <c r="D41" s="12"/>
      <c r="E41" s="105"/>
      <c r="F41" s="12"/>
      <c r="G41" s="12"/>
      <c r="H41" s="12"/>
      <c r="I41" s="15"/>
    </row>
    <row r="42" spans="1:9" ht="12.75">
      <c r="A42" s="85"/>
      <c r="B42" s="8" t="s">
        <v>177</v>
      </c>
      <c r="C42" s="70"/>
      <c r="D42" s="9">
        <v>100</v>
      </c>
      <c r="E42" s="9">
        <v>20</v>
      </c>
      <c r="F42" s="9">
        <v>20</v>
      </c>
      <c r="G42" s="9">
        <v>100</v>
      </c>
      <c r="H42" s="20"/>
      <c r="I42" s="15"/>
    </row>
    <row r="43" spans="1:9" ht="12.75">
      <c r="A43" s="34"/>
      <c r="B43" s="9"/>
      <c r="C43" s="71"/>
      <c r="D43" s="9"/>
      <c r="E43" s="9"/>
      <c r="F43" s="9"/>
      <c r="G43" s="9"/>
      <c r="H43" s="20"/>
      <c r="I43" s="15"/>
    </row>
    <row r="44" spans="1:9" ht="12.75">
      <c r="A44" s="34"/>
      <c r="B44" s="9" t="s">
        <v>178</v>
      </c>
      <c r="C44" s="71"/>
      <c r="D44" s="9">
        <v>200</v>
      </c>
      <c r="E44" s="9">
        <v>20</v>
      </c>
      <c r="F44" s="9">
        <v>20</v>
      </c>
      <c r="G44" s="9">
        <v>100</v>
      </c>
      <c r="H44" s="20"/>
      <c r="I44" s="15"/>
    </row>
    <row r="45" spans="1:9" ht="13.5" thickBot="1">
      <c r="A45" s="86"/>
      <c r="B45" s="12" t="s">
        <v>142</v>
      </c>
      <c r="C45" s="74">
        <v>18</v>
      </c>
      <c r="D45" s="9">
        <v>200</v>
      </c>
      <c r="E45" s="9">
        <v>20</v>
      </c>
      <c r="F45" s="9">
        <v>20</v>
      </c>
      <c r="G45" s="9">
        <v>100</v>
      </c>
      <c r="H45" s="20"/>
      <c r="I45" s="9"/>
    </row>
    <row r="46" spans="1:9" ht="15">
      <c r="A46" s="52" t="s">
        <v>143</v>
      </c>
      <c r="B46" s="29"/>
      <c r="C46" s="141"/>
      <c r="D46" s="97"/>
      <c r="E46" s="11"/>
      <c r="F46" s="81"/>
      <c r="G46" s="11"/>
      <c r="H46" s="90"/>
      <c r="I46" s="15"/>
    </row>
    <row r="47" spans="1:9" ht="13.5" thickBot="1">
      <c r="A47" s="20"/>
      <c r="B47" s="20" t="s">
        <v>179</v>
      </c>
      <c r="C47" s="74">
        <v>18</v>
      </c>
      <c r="D47" s="16">
        <v>0</v>
      </c>
      <c r="E47" s="17">
        <v>60</v>
      </c>
      <c r="F47" s="148">
        <v>60</v>
      </c>
      <c r="G47" s="17">
        <v>300</v>
      </c>
      <c r="H47" s="142">
        <f>SUM(D47:G47)</f>
        <v>420</v>
      </c>
      <c r="I47" s="9">
        <v>420</v>
      </c>
    </row>
    <row r="48" spans="1:9" ht="15.75" thickBot="1">
      <c r="A48" s="145" t="s">
        <v>144</v>
      </c>
      <c r="B48" s="49"/>
      <c r="C48" s="73"/>
      <c r="D48" s="49">
        <f>SUM(D49:D58)</f>
        <v>1000</v>
      </c>
      <c r="E48" s="27">
        <f>SUM(E49:E58)</f>
        <v>160</v>
      </c>
      <c r="F48" s="138">
        <f>SUM(F49:F58)</f>
        <v>160</v>
      </c>
      <c r="G48" s="27">
        <f>SUM(G49:G58)</f>
        <v>800</v>
      </c>
      <c r="H48" s="27">
        <f>SUM(D48:G48)</f>
        <v>2120</v>
      </c>
      <c r="I48" s="9">
        <v>2120</v>
      </c>
    </row>
    <row r="49" spans="1:9" ht="12.75">
      <c r="A49" s="143" t="s">
        <v>145</v>
      </c>
      <c r="B49" s="10" t="s">
        <v>147</v>
      </c>
      <c r="C49" s="71">
        <v>6</v>
      </c>
      <c r="D49" s="10">
        <v>0</v>
      </c>
      <c r="E49" s="9">
        <v>20</v>
      </c>
      <c r="F49" s="14">
        <v>20</v>
      </c>
      <c r="G49" s="9">
        <v>100</v>
      </c>
      <c r="H49" s="20"/>
      <c r="I49" s="15"/>
    </row>
    <row r="50" spans="1:9" ht="12.75">
      <c r="A50" s="34"/>
      <c r="B50" s="10" t="s">
        <v>146</v>
      </c>
      <c r="C50" s="71">
        <v>12</v>
      </c>
      <c r="D50" s="10">
        <v>0</v>
      </c>
      <c r="E50" s="9">
        <v>20</v>
      </c>
      <c r="F50" s="14">
        <v>20</v>
      </c>
      <c r="G50" s="9">
        <v>100</v>
      </c>
      <c r="H50" s="20"/>
      <c r="I50" s="15"/>
    </row>
    <row r="51" spans="1:9" ht="12.75">
      <c r="A51" s="34"/>
      <c r="B51" s="10" t="s">
        <v>180</v>
      </c>
      <c r="C51" s="71">
        <v>12</v>
      </c>
      <c r="D51" s="10">
        <v>400</v>
      </c>
      <c r="E51" s="9">
        <v>20</v>
      </c>
      <c r="F51" s="14">
        <v>20</v>
      </c>
      <c r="G51" s="9">
        <v>100</v>
      </c>
      <c r="H51" s="20"/>
      <c r="I51" s="15"/>
    </row>
    <row r="52" spans="1:9" ht="12.75">
      <c r="A52" s="143" t="s">
        <v>148</v>
      </c>
      <c r="B52" s="10" t="s">
        <v>149</v>
      </c>
      <c r="C52" s="71">
        <v>6</v>
      </c>
      <c r="D52" s="10">
        <v>0</v>
      </c>
      <c r="E52" s="9">
        <v>20</v>
      </c>
      <c r="F52" s="14">
        <v>20</v>
      </c>
      <c r="G52" s="9">
        <v>100</v>
      </c>
      <c r="H52" s="20"/>
      <c r="I52" s="15"/>
    </row>
    <row r="53" spans="1:9" ht="12.75">
      <c r="A53" s="34"/>
      <c r="B53" s="10" t="s">
        <v>150</v>
      </c>
      <c r="C53" s="71">
        <v>12</v>
      </c>
      <c r="D53" s="10">
        <v>400</v>
      </c>
      <c r="E53" s="9">
        <v>20</v>
      </c>
      <c r="F53" s="14">
        <v>20</v>
      </c>
      <c r="G53" s="9">
        <v>100</v>
      </c>
      <c r="H53" s="9"/>
      <c r="I53" s="15"/>
    </row>
    <row r="54" spans="1:9" ht="12.75">
      <c r="A54" s="143" t="s">
        <v>151</v>
      </c>
      <c r="B54" s="10" t="s">
        <v>181</v>
      </c>
      <c r="C54" s="71">
        <v>6</v>
      </c>
      <c r="D54" s="10">
        <v>200</v>
      </c>
      <c r="E54" s="9">
        <v>20</v>
      </c>
      <c r="F54" s="14">
        <v>20</v>
      </c>
      <c r="G54" s="9">
        <v>100</v>
      </c>
      <c r="H54" s="20"/>
      <c r="I54" s="15"/>
    </row>
    <row r="55" spans="1:9" ht="12.75">
      <c r="A55" s="143"/>
      <c r="B55" s="10" t="s">
        <v>182</v>
      </c>
      <c r="C55" s="71"/>
      <c r="D55" s="10">
        <v>0</v>
      </c>
      <c r="E55" s="9">
        <v>20</v>
      </c>
      <c r="F55" s="14">
        <v>20</v>
      </c>
      <c r="G55" s="9">
        <v>100</v>
      </c>
      <c r="H55" s="20"/>
      <c r="I55" s="15"/>
    </row>
    <row r="56" spans="1:9" ht="12.75">
      <c r="A56" s="143" t="s">
        <v>152</v>
      </c>
      <c r="B56" s="10" t="s">
        <v>183</v>
      </c>
      <c r="C56" s="71">
        <v>6</v>
      </c>
      <c r="D56" s="10">
        <v>0</v>
      </c>
      <c r="E56" s="9">
        <v>20</v>
      </c>
      <c r="F56" s="14">
        <v>20</v>
      </c>
      <c r="G56" s="9">
        <v>100</v>
      </c>
      <c r="H56" s="20"/>
      <c r="I56" s="15"/>
    </row>
    <row r="57" spans="1:9" ht="12.75">
      <c r="A57" s="34"/>
      <c r="B57" s="10" t="s">
        <v>184</v>
      </c>
      <c r="C57" s="71">
        <v>6</v>
      </c>
      <c r="D57" s="10">
        <v>0</v>
      </c>
      <c r="E57" s="9">
        <v>0</v>
      </c>
      <c r="F57" s="14">
        <v>0</v>
      </c>
      <c r="G57" s="9">
        <v>0</v>
      </c>
      <c r="H57" s="20"/>
      <c r="I57" s="15"/>
    </row>
    <row r="58" spans="1:9" ht="13.5" thickBot="1">
      <c r="A58" s="144"/>
      <c r="B58" s="13" t="s">
        <v>185</v>
      </c>
      <c r="C58" s="74">
        <v>6</v>
      </c>
      <c r="D58" s="13">
        <v>0</v>
      </c>
      <c r="E58" s="9">
        <v>0</v>
      </c>
      <c r="F58" s="14">
        <v>0</v>
      </c>
      <c r="G58" s="12">
        <v>0</v>
      </c>
      <c r="H58" s="24"/>
      <c r="I58" s="15"/>
    </row>
    <row r="59" spans="1:10" ht="13.5" thickBot="1">
      <c r="A59" s="83"/>
      <c r="B59" s="114" t="s">
        <v>12</v>
      </c>
      <c r="C59" s="72">
        <f>SUM(C31:C58)</f>
        <v>284</v>
      </c>
      <c r="D59" s="115">
        <f>SUM(D31+D32+D37+D38+D39+D40+D48)</f>
        <v>2000</v>
      </c>
      <c r="E59" s="77">
        <f>SUM(E31+E33+E37+E38+E39+E40+E47+E48)</f>
        <v>510</v>
      </c>
      <c r="F59" s="77">
        <f>SUM(F31+F32+F33+F37+F38+F39+F40+F47+F48)</f>
        <v>570</v>
      </c>
      <c r="G59" s="115">
        <f>SUM(G31+G32+G33+G35+G37+G38+G40+G47+G48)</f>
        <v>2970</v>
      </c>
      <c r="H59" s="72">
        <f>SUM(D59:G59)</f>
        <v>6050</v>
      </c>
      <c r="I59" s="28">
        <f>SUM(I31:I58)</f>
        <v>6050</v>
      </c>
      <c r="J59" s="37"/>
    </row>
    <row r="60" spans="1:9" ht="26.25" thickBot="1">
      <c r="A60" s="201" t="s">
        <v>155</v>
      </c>
      <c r="B60" s="202"/>
      <c r="C60" s="64" t="s">
        <v>37</v>
      </c>
      <c r="D60" s="58" t="s">
        <v>2</v>
      </c>
      <c r="E60" s="58" t="s">
        <v>3</v>
      </c>
      <c r="F60" s="58" t="s">
        <v>156</v>
      </c>
      <c r="G60" s="58" t="s">
        <v>186</v>
      </c>
      <c r="H60" s="58" t="s">
        <v>6</v>
      </c>
      <c r="I60" s="8"/>
    </row>
    <row r="61" spans="1:10" ht="15.75" thickBot="1">
      <c r="A61" s="65" t="s">
        <v>172</v>
      </c>
      <c r="B61" s="53" t="s">
        <v>173</v>
      </c>
      <c r="C61" s="56">
        <v>150</v>
      </c>
      <c r="D61" s="56">
        <v>700</v>
      </c>
      <c r="E61" s="56">
        <v>300</v>
      </c>
      <c r="F61" s="56">
        <v>2170</v>
      </c>
      <c r="G61" s="56">
        <v>1330</v>
      </c>
      <c r="H61" s="56">
        <f>SUM(D61:G61)</f>
        <v>4500</v>
      </c>
      <c r="I61" s="15"/>
      <c r="J61" s="37"/>
    </row>
    <row r="62" spans="1:9" ht="37.5" customHeight="1" thickBot="1">
      <c r="A62" s="201" t="s">
        <v>158</v>
      </c>
      <c r="B62" s="202"/>
      <c r="C62" s="64" t="s">
        <v>37</v>
      </c>
      <c r="D62" s="58" t="s">
        <v>2</v>
      </c>
      <c r="E62" s="58" t="s">
        <v>3</v>
      </c>
      <c r="F62" s="58" t="s">
        <v>156</v>
      </c>
      <c r="G62" s="58" t="s">
        <v>5</v>
      </c>
      <c r="H62" s="58" t="s">
        <v>6</v>
      </c>
      <c r="I62" s="9"/>
    </row>
    <row r="63" spans="1:9" ht="26.25" thickBot="1">
      <c r="A63" s="149" t="s">
        <v>159</v>
      </c>
      <c r="B63" s="150" t="s">
        <v>206</v>
      </c>
      <c r="C63" s="131">
        <v>150</v>
      </c>
      <c r="D63" s="151">
        <v>3500</v>
      </c>
      <c r="E63" s="151">
        <v>300</v>
      </c>
      <c r="F63" s="151">
        <v>31600</v>
      </c>
      <c r="G63" s="151"/>
      <c r="H63" s="151">
        <f>SUM(D63:G63)</f>
        <v>35400</v>
      </c>
      <c r="I63" s="12"/>
    </row>
    <row r="64" spans="1:9" ht="37.5" customHeight="1" thickBot="1">
      <c r="A64" s="152"/>
      <c r="B64" s="147" t="s">
        <v>13</v>
      </c>
      <c r="C64" s="77">
        <f>SUM(C61+C63)</f>
        <v>300</v>
      </c>
      <c r="D64" s="77">
        <f>SUM(D61+D63)</f>
        <v>4200</v>
      </c>
      <c r="E64" s="77">
        <f>SUM(E61+E63)</f>
        <v>600</v>
      </c>
      <c r="F64" s="77">
        <f>SUM(F61+F63)</f>
        <v>33770</v>
      </c>
      <c r="G64" s="77"/>
      <c r="H64" s="77">
        <f>SUM(D64:G64)</f>
        <v>38570</v>
      </c>
      <c r="I64" s="9">
        <v>38570</v>
      </c>
    </row>
    <row r="65" spans="1:9" ht="19.5" thickBot="1">
      <c r="A65" s="153"/>
      <c r="B65" s="154" t="s">
        <v>160</v>
      </c>
      <c r="C65" s="77">
        <f>SUM(C14+C19+C29+C59+C61+C63)</f>
        <v>660</v>
      </c>
      <c r="D65" s="155">
        <f>SUM(D14+D19+D29+D59+D64)</f>
        <v>7290</v>
      </c>
      <c r="E65" s="155">
        <f>SUM(E14+E19+E29+E59+E64)</f>
        <v>1780</v>
      </c>
      <c r="F65" s="89">
        <f>SUM(F14+F19+F29+F59+F64)</f>
        <v>34920</v>
      </c>
      <c r="G65" s="89">
        <f>SUM(G29+G59)</f>
        <v>3770</v>
      </c>
      <c r="H65" s="89">
        <f>SUM(H14+H19+H29+H59+H64)</f>
        <v>47760</v>
      </c>
      <c r="I65" s="28">
        <f>SUM(I5+I16+I21+I59+I64)</f>
        <v>47760</v>
      </c>
    </row>
    <row r="66" spans="1:10" ht="26.25" thickBot="1">
      <c r="A66" s="185" t="s">
        <v>31</v>
      </c>
      <c r="B66" s="186"/>
      <c r="C66" s="68"/>
      <c r="D66" s="55" t="s">
        <v>112</v>
      </c>
      <c r="E66" s="55" t="s">
        <v>3</v>
      </c>
      <c r="F66" s="38" t="s">
        <v>14</v>
      </c>
      <c r="G66" s="38" t="s">
        <v>26</v>
      </c>
      <c r="H66" s="38" t="s">
        <v>28</v>
      </c>
      <c r="I66" s="8"/>
      <c r="J66" s="37"/>
    </row>
    <row r="67" spans="1:10" ht="33" customHeight="1" thickBot="1">
      <c r="A67" s="66" t="s">
        <v>15</v>
      </c>
      <c r="B67" s="67"/>
      <c r="C67" s="82">
        <v>30</v>
      </c>
      <c r="D67" s="8"/>
      <c r="E67" s="8">
        <v>1200</v>
      </c>
      <c r="F67" s="8"/>
      <c r="G67" s="8"/>
      <c r="H67" s="8"/>
      <c r="I67" s="8"/>
      <c r="J67" s="37"/>
    </row>
    <row r="68" spans="1:9" ht="13.5" thickBot="1">
      <c r="A68" s="66" t="s">
        <v>16</v>
      </c>
      <c r="B68" s="67"/>
      <c r="C68" s="107"/>
      <c r="D68" s="9"/>
      <c r="E68" s="9"/>
      <c r="F68" s="9">
        <v>100</v>
      </c>
      <c r="G68" s="9"/>
      <c r="H68" s="9"/>
      <c r="I68" s="9"/>
    </row>
    <row r="69" spans="1:9" ht="13.5" thickBot="1">
      <c r="A69" s="26" t="s">
        <v>26</v>
      </c>
      <c r="B69" s="2"/>
      <c r="C69" s="82"/>
      <c r="D69" s="9"/>
      <c r="E69" s="9"/>
      <c r="F69" s="9"/>
      <c r="G69" s="9">
        <v>200</v>
      </c>
      <c r="H69" s="9"/>
      <c r="I69" s="15"/>
    </row>
    <row r="70" spans="1:9" ht="13.5" thickBot="1">
      <c r="A70" s="24" t="s">
        <v>44</v>
      </c>
      <c r="B70" s="13"/>
      <c r="C70" s="82"/>
      <c r="D70" s="9"/>
      <c r="E70" s="9"/>
      <c r="F70" s="9"/>
      <c r="G70" s="91"/>
      <c r="H70" s="9">
        <v>800</v>
      </c>
      <c r="I70" s="9"/>
    </row>
    <row r="71" spans="1:9" ht="13.5" thickBot="1">
      <c r="A71" s="24" t="s">
        <v>111</v>
      </c>
      <c r="B71" s="13"/>
      <c r="C71" s="82"/>
      <c r="D71" s="9">
        <v>3500</v>
      </c>
      <c r="E71" s="9"/>
      <c r="F71" s="9"/>
      <c r="G71" s="91"/>
      <c r="H71" s="9"/>
      <c r="I71" s="9"/>
    </row>
    <row r="72" spans="1:9" ht="13.5" thickBot="1">
      <c r="A72" s="24" t="s">
        <v>43</v>
      </c>
      <c r="B72" s="13"/>
      <c r="C72" s="83">
        <v>250</v>
      </c>
      <c r="D72" s="12"/>
      <c r="E72" s="12"/>
      <c r="F72" s="12"/>
      <c r="G72" s="12"/>
      <c r="H72" s="12">
        <v>600</v>
      </c>
      <c r="I72" s="12"/>
    </row>
    <row r="73" spans="1:9" ht="13.5" thickBot="1">
      <c r="A73" s="24" t="s">
        <v>205</v>
      </c>
      <c r="B73" s="13"/>
      <c r="C73" s="83"/>
      <c r="D73" s="12"/>
      <c r="E73" s="12"/>
      <c r="F73" s="12"/>
      <c r="G73" s="12"/>
      <c r="H73" s="12"/>
      <c r="I73" s="12">
        <v>600</v>
      </c>
    </row>
    <row r="74" spans="1:9" ht="13.5" thickBot="1">
      <c r="A74" s="48" t="s">
        <v>165</v>
      </c>
      <c r="B74" s="172"/>
      <c r="C74" s="158">
        <v>280</v>
      </c>
      <c r="D74" s="159">
        <v>3500</v>
      </c>
      <c r="E74" s="159">
        <f>SUM(E67:E72)</f>
        <v>1200</v>
      </c>
      <c r="F74" s="159">
        <f>SUM(F68:F72)</f>
        <v>100</v>
      </c>
      <c r="G74" s="159">
        <f>SUM(G67:G71)</f>
        <v>200</v>
      </c>
      <c r="H74" s="158">
        <v>800</v>
      </c>
      <c r="I74" s="159">
        <f>SUM(D74:H74)</f>
        <v>5800</v>
      </c>
    </row>
    <row r="75" spans="1:9" ht="13.5" thickBot="1">
      <c r="A75" s="27" t="s">
        <v>166</v>
      </c>
      <c r="B75" s="28"/>
      <c r="C75" s="89">
        <f>SUM(C65+C74)</f>
        <v>940</v>
      </c>
      <c r="D75" s="8"/>
      <c r="E75" s="8"/>
      <c r="F75" s="8"/>
      <c r="G75" s="8"/>
      <c r="H75" s="29"/>
      <c r="I75" s="8">
        <f>SUM(I65+I73+I74)</f>
        <v>54160</v>
      </c>
    </row>
    <row r="76" spans="1:9" ht="27" customHeight="1" thickBot="1">
      <c r="A76" s="185" t="s">
        <v>163</v>
      </c>
      <c r="B76" s="186"/>
      <c r="C76" s="48"/>
      <c r="D76" s="1"/>
      <c r="E76" s="1"/>
      <c r="F76" s="1"/>
      <c r="G76" s="1"/>
      <c r="H76" s="1"/>
      <c r="I76" s="2"/>
    </row>
    <row r="77" spans="1:9" ht="24.75" customHeight="1" thickBot="1">
      <c r="A77" s="187" t="s">
        <v>164</v>
      </c>
      <c r="B77" s="188"/>
      <c r="C77" s="48"/>
      <c r="D77" s="1"/>
      <c r="E77" s="1"/>
      <c r="F77" s="1"/>
      <c r="G77" s="1"/>
      <c r="H77" s="1">
        <v>2000</v>
      </c>
      <c r="I77" s="28">
        <v>2000</v>
      </c>
    </row>
    <row r="78" spans="1:9" ht="24.75" customHeight="1" thickBot="1">
      <c r="A78" s="203" t="s">
        <v>203</v>
      </c>
      <c r="B78" s="204"/>
      <c r="C78" s="48"/>
      <c r="D78" s="1"/>
      <c r="E78" s="1"/>
      <c r="F78" s="1"/>
      <c r="G78" s="1"/>
      <c r="H78" s="1">
        <v>1000</v>
      </c>
      <c r="I78" s="8">
        <v>1000</v>
      </c>
    </row>
    <row r="79" spans="1:9" ht="24.75" customHeight="1" thickBot="1">
      <c r="A79" s="203" t="s">
        <v>207</v>
      </c>
      <c r="B79" s="204"/>
      <c r="C79" s="48"/>
      <c r="D79" s="1"/>
      <c r="E79" s="1"/>
      <c r="F79" s="1"/>
      <c r="G79" s="1"/>
      <c r="H79" s="1">
        <v>500</v>
      </c>
      <c r="I79" s="8">
        <v>500</v>
      </c>
    </row>
    <row r="80" spans="1:9" ht="24.75" customHeight="1" thickBot="1">
      <c r="A80" s="177" t="s">
        <v>17</v>
      </c>
      <c r="B80" s="178"/>
      <c r="C80" s="26"/>
      <c r="D80" s="49" t="s">
        <v>27</v>
      </c>
      <c r="E80" s="1"/>
      <c r="F80" s="1"/>
      <c r="G80" s="30"/>
      <c r="H80" s="171">
        <v>53560</v>
      </c>
      <c r="I80" s="162">
        <v>54160</v>
      </c>
    </row>
    <row r="81" spans="1:9" ht="24.75" customHeight="1">
      <c r="A81" s="179"/>
      <c r="B81" s="180"/>
      <c r="C81" s="108"/>
      <c r="D81" s="97" t="s">
        <v>38</v>
      </c>
      <c r="E81" s="29"/>
      <c r="F81" s="29"/>
      <c r="G81" s="156"/>
      <c r="H81" s="157" t="s">
        <v>162</v>
      </c>
      <c r="I81" s="15">
        <v>28200</v>
      </c>
    </row>
    <row r="82" spans="1:9" ht="24.75" customHeight="1" thickBot="1">
      <c r="A82" s="179"/>
      <c r="B82" s="180"/>
      <c r="C82" s="10"/>
      <c r="D82" s="25" t="s">
        <v>161</v>
      </c>
      <c r="E82" s="10"/>
      <c r="F82" s="10"/>
      <c r="G82" s="47"/>
      <c r="H82" s="161">
        <v>3000</v>
      </c>
      <c r="I82" s="15">
        <v>3500</v>
      </c>
    </row>
    <row r="83" spans="1:9" ht="28.5" customHeight="1" thickBot="1">
      <c r="A83" s="179"/>
      <c r="B83" s="180"/>
      <c r="C83" s="48" t="s">
        <v>39</v>
      </c>
      <c r="D83" s="49"/>
      <c r="E83" s="1"/>
      <c r="F83" s="1"/>
      <c r="G83" s="30"/>
      <c r="H83" s="166"/>
      <c r="I83" s="58">
        <f>SUM(I80:I82)</f>
        <v>85860</v>
      </c>
    </row>
    <row r="84" spans="1:9" ht="16.5" customHeight="1" thickBot="1">
      <c r="A84" s="181"/>
      <c r="B84" s="182"/>
      <c r="C84" s="24"/>
      <c r="D84" s="16" t="s">
        <v>18</v>
      </c>
      <c r="E84" s="13"/>
      <c r="F84" s="13"/>
      <c r="G84" s="160"/>
      <c r="H84" s="77">
        <v>38570</v>
      </c>
      <c r="I84" s="12"/>
    </row>
    <row r="85" spans="1:9" ht="18.75">
      <c r="A85" s="170" t="s">
        <v>187</v>
      </c>
      <c r="B85" s="10"/>
      <c r="C85" s="10"/>
      <c r="D85" s="25"/>
      <c r="E85" s="10"/>
      <c r="F85" s="10"/>
      <c r="G85" s="47"/>
      <c r="H85" s="47"/>
      <c r="I85" s="10"/>
    </row>
    <row r="86" spans="1:9" ht="18.75">
      <c r="A86" s="170"/>
      <c r="B86" s="10"/>
      <c r="C86" s="10"/>
      <c r="D86" s="25"/>
      <c r="E86" s="10"/>
      <c r="F86" s="10"/>
      <c r="G86" s="47"/>
      <c r="H86" s="47"/>
      <c r="I86" s="10">
        <f>SUM(I83-H84)</f>
        <v>47290</v>
      </c>
    </row>
    <row r="87" spans="1:9" ht="12.75">
      <c r="A87" s="10"/>
      <c r="B87" s="10"/>
      <c r="C87" s="10"/>
      <c r="D87" s="25"/>
      <c r="E87" s="10"/>
      <c r="F87" s="10"/>
      <c r="G87" s="47"/>
      <c r="H87" s="47" t="s">
        <v>168</v>
      </c>
      <c r="I87" s="165">
        <v>28200</v>
      </c>
    </row>
    <row r="88" spans="1:9" ht="24" customHeight="1">
      <c r="A88" s="10"/>
      <c r="B88" s="10"/>
      <c r="C88" s="10"/>
      <c r="D88" s="25"/>
      <c r="E88" s="10"/>
      <c r="F88" s="10"/>
      <c r="G88" s="47"/>
      <c r="H88" s="47" t="s">
        <v>169</v>
      </c>
      <c r="I88" s="10">
        <f>SUM(I86-I87)</f>
        <v>19090</v>
      </c>
    </row>
    <row r="89" spans="1:9" ht="12.75" customHeight="1">
      <c r="A89" s="10"/>
      <c r="B89" s="10"/>
      <c r="C89" s="4"/>
      <c r="D89" s="4"/>
      <c r="E89" s="4"/>
      <c r="F89" s="4"/>
      <c r="G89" s="4"/>
      <c r="H89" s="4"/>
      <c r="I89" s="10"/>
    </row>
    <row r="90" spans="1:9" ht="12.75" customHeight="1">
      <c r="A90" s="10"/>
      <c r="B90" s="10"/>
      <c r="C90" s="4"/>
      <c r="D90" s="4"/>
      <c r="E90" s="4"/>
      <c r="F90" s="4"/>
      <c r="G90" s="4"/>
      <c r="H90" s="4"/>
      <c r="I90" s="10"/>
    </row>
    <row r="91" spans="1:11" ht="13.5" thickBot="1">
      <c r="A91" s="4"/>
      <c r="B91" s="4"/>
      <c r="C91" s="4"/>
      <c r="D91" s="4"/>
      <c r="E91" s="4"/>
      <c r="F91" s="4"/>
      <c r="G91" s="4"/>
      <c r="H91" s="4"/>
      <c r="I91" s="10"/>
      <c r="K91" s="37"/>
    </row>
    <row r="92" spans="1:9" ht="27" thickBot="1">
      <c r="A92" s="40" t="s">
        <v>0</v>
      </c>
      <c r="B92" s="41"/>
      <c r="C92" s="41"/>
      <c r="D92" s="41"/>
      <c r="E92" s="41"/>
      <c r="F92" s="41"/>
      <c r="G92" s="41"/>
      <c r="H92" s="41"/>
      <c r="I92" s="42"/>
    </row>
    <row r="93" spans="1:9" ht="21" thickBot="1">
      <c r="A93" s="164" t="s">
        <v>171</v>
      </c>
      <c r="B93" s="10"/>
      <c r="C93" s="4"/>
      <c r="D93" s="4"/>
      <c r="E93" s="4"/>
      <c r="F93" s="4"/>
      <c r="G93" s="4"/>
      <c r="H93" s="4"/>
      <c r="I93" s="10"/>
    </row>
    <row r="94" spans="1:9" ht="25.5" customHeight="1" thickBot="1">
      <c r="A94" s="26" t="s">
        <v>115</v>
      </c>
      <c r="B94" s="2"/>
      <c r="C94" s="173">
        <v>3000</v>
      </c>
      <c r="D94" s="189"/>
      <c r="E94" s="108"/>
      <c r="F94" s="29"/>
      <c r="G94" s="29"/>
      <c r="H94" s="29"/>
      <c r="I94" s="81"/>
    </row>
    <row r="95" spans="1:9" ht="27" customHeight="1" thickBot="1">
      <c r="A95" s="26" t="s">
        <v>170</v>
      </c>
      <c r="B95" s="2"/>
      <c r="C95" s="173">
        <v>3990</v>
      </c>
      <c r="D95" s="189"/>
      <c r="E95" s="20"/>
      <c r="F95" s="10"/>
      <c r="G95" s="10"/>
      <c r="H95" s="10"/>
      <c r="I95" s="14"/>
    </row>
    <row r="96" spans="1:9" ht="27.75" customHeight="1" thickBot="1">
      <c r="A96" s="26" t="s">
        <v>204</v>
      </c>
      <c r="B96" s="2"/>
      <c r="C96" s="173">
        <v>2100</v>
      </c>
      <c r="D96" s="174"/>
      <c r="E96" s="20"/>
      <c r="F96" s="10"/>
      <c r="G96" s="10"/>
      <c r="H96" s="10"/>
      <c r="I96" s="14"/>
    </row>
    <row r="97" spans="1:9" ht="26.25" customHeight="1" thickBot="1">
      <c r="A97" s="26" t="s">
        <v>19</v>
      </c>
      <c r="B97" s="2"/>
      <c r="C97" s="173">
        <v>3000</v>
      </c>
      <c r="D97" s="189"/>
      <c r="E97" s="20" t="s">
        <v>114</v>
      </c>
      <c r="F97" s="10"/>
      <c r="G97" s="10"/>
      <c r="H97" s="10"/>
      <c r="I97" s="14"/>
    </row>
    <row r="98" spans="1:9" ht="26.25" customHeight="1" thickBot="1">
      <c r="A98" s="26" t="s">
        <v>30</v>
      </c>
      <c r="B98" s="2"/>
      <c r="C98" s="173">
        <v>3000</v>
      </c>
      <c r="D98" s="189"/>
      <c r="E98" s="20" t="s">
        <v>114</v>
      </c>
      <c r="F98" s="10"/>
      <c r="G98" s="10"/>
      <c r="H98" s="10"/>
      <c r="I98" s="14"/>
    </row>
    <row r="99" spans="1:9" ht="25.5" customHeight="1" thickBot="1">
      <c r="A99" s="26" t="s">
        <v>157</v>
      </c>
      <c r="B99" s="2"/>
      <c r="C99" s="195">
        <v>3000</v>
      </c>
      <c r="D99" s="196"/>
      <c r="E99" s="20" t="s">
        <v>114</v>
      </c>
      <c r="F99" s="10"/>
      <c r="G99" s="10"/>
      <c r="H99" s="10"/>
      <c r="I99" s="14"/>
    </row>
    <row r="100" spans="1:9" ht="25.5" customHeight="1" thickBot="1">
      <c r="A100" s="26" t="s">
        <v>167</v>
      </c>
      <c r="B100" s="1"/>
      <c r="C100" s="173">
        <v>1000</v>
      </c>
      <c r="D100" s="174"/>
      <c r="E100" s="10"/>
      <c r="F100" s="10"/>
      <c r="G100" s="10"/>
      <c r="H100" s="10"/>
      <c r="I100" s="14"/>
    </row>
    <row r="101" spans="1:9" ht="25.5" customHeight="1" thickBot="1">
      <c r="A101" s="26" t="s">
        <v>36</v>
      </c>
      <c r="B101" s="2"/>
      <c r="C101" s="190">
        <v>38570</v>
      </c>
      <c r="D101" s="191"/>
      <c r="E101" s="20"/>
      <c r="F101" s="10"/>
      <c r="G101" s="10"/>
      <c r="H101" s="10"/>
      <c r="I101" s="14"/>
    </row>
    <row r="102" spans="1:9" ht="30" customHeight="1" thickBot="1">
      <c r="A102" s="26" t="s">
        <v>33</v>
      </c>
      <c r="B102" s="2"/>
      <c r="C102" s="192">
        <v>28200</v>
      </c>
      <c r="D102" s="193"/>
      <c r="E102" s="20"/>
      <c r="F102" s="10"/>
      <c r="G102" s="10"/>
      <c r="H102" s="10"/>
      <c r="I102" s="14"/>
    </row>
    <row r="103" spans="1:9" ht="31.5" customHeight="1" thickBot="1">
      <c r="A103" s="43" t="s">
        <v>20</v>
      </c>
      <c r="B103" s="2"/>
      <c r="C103" s="175">
        <f>SUM(C94:D102)</f>
        <v>85860</v>
      </c>
      <c r="D103" s="194"/>
      <c r="E103" s="24"/>
      <c r="F103" s="13"/>
      <c r="G103" s="13"/>
      <c r="H103" s="13"/>
      <c r="I103" s="163"/>
    </row>
    <row r="105" ht="12.75">
      <c r="D105" s="37"/>
    </row>
    <row r="108" ht="43.5" customHeight="1"/>
  </sheetData>
  <mergeCells count="22">
    <mergeCell ref="A79:B79"/>
    <mergeCell ref="A4:B4"/>
    <mergeCell ref="A20:B20"/>
    <mergeCell ref="A30:B30"/>
    <mergeCell ref="A66:B66"/>
    <mergeCell ref="A15:B15"/>
    <mergeCell ref="A60:B60"/>
    <mergeCell ref="A62:B62"/>
    <mergeCell ref="C101:D101"/>
    <mergeCell ref="C102:D102"/>
    <mergeCell ref="C103:D103"/>
    <mergeCell ref="C99:D99"/>
    <mergeCell ref="A76:B76"/>
    <mergeCell ref="A77:B77"/>
    <mergeCell ref="C100:D100"/>
    <mergeCell ref="A80:B84"/>
    <mergeCell ref="C98:D98"/>
    <mergeCell ref="C94:D94"/>
    <mergeCell ref="C95:D95"/>
    <mergeCell ref="C97:D97"/>
    <mergeCell ref="A78:B78"/>
    <mergeCell ref="C96:D96"/>
  </mergeCells>
  <printOptions/>
  <pageMargins left="0.75" right="0.75" top="1" bottom="1" header="0.4921259845" footer="0.4921259845"/>
  <pageSetup orientation="landscape" paperSize="9" scale="81" r:id="rId1"/>
  <rowBreaks count="3" manualBreakCount="3">
    <brk id="29" max="255" man="1"/>
    <brk id="59" max="255" man="1"/>
    <brk id="84" max="8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WIECZOREK</dc:creator>
  <cp:keywords/>
  <dc:description/>
  <cp:lastModifiedBy>WIECZOREK</cp:lastModifiedBy>
  <cp:lastPrinted>2012-05-27T16:31:30Z</cp:lastPrinted>
  <dcterms:created xsi:type="dcterms:W3CDTF">2010-02-14T13:20:41Z</dcterms:created>
  <dcterms:modified xsi:type="dcterms:W3CDTF">2012-05-27T16:31:35Z</dcterms:modified>
  <cp:category/>
  <cp:version/>
  <cp:contentType/>
  <cp:contentStatus/>
</cp:coreProperties>
</file>